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O\fonctionnarisation PO\Julie\Fonctionnarisation des PO\"/>
    </mc:Choice>
  </mc:AlternateContent>
  <bookViews>
    <workbookView xWindow="0" yWindow="0" windowWidth="25200" windowHeight="10785"/>
  </bookViews>
  <sheets>
    <sheet name="Par DAPOOUS N&amp;B" sheetId="1" r:id="rId1"/>
  </sheets>
  <definedNames>
    <definedName name="_xlnm.Print_Titles" localSheetId="0">'Par DAPOOUS N&amp;B'!$2:$3</definedName>
    <definedName name="_xlnm.Print_Area" localSheetId="0">'Par DAPOOUS N&amp;B'!$A$1:$O$54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4" i="1" l="1"/>
  <c r="O47" i="1"/>
  <c r="O46" i="1"/>
  <c r="O45" i="1"/>
  <c r="O43" i="1"/>
  <c r="O41" i="1"/>
  <c r="O40" i="1"/>
  <c r="O39" i="1"/>
  <c r="O38" i="1"/>
  <c r="O37" i="1"/>
  <c r="O36" i="1"/>
  <c r="O33" i="1"/>
  <c r="O30" i="1"/>
  <c r="O29" i="1"/>
  <c r="O28" i="1"/>
  <c r="O27" i="1"/>
  <c r="O26" i="1"/>
  <c r="O25" i="1"/>
  <c r="O24" i="1"/>
  <c r="O23" i="1"/>
  <c r="O22" i="1"/>
  <c r="O20" i="1"/>
  <c r="O19" i="1"/>
  <c r="O17" i="1"/>
  <c r="O16" i="1"/>
  <c r="O15" i="1"/>
  <c r="O14" i="1"/>
  <c r="O13" i="1"/>
  <c r="O12" i="1"/>
  <c r="O10" i="1"/>
  <c r="O8" i="1"/>
  <c r="O7" i="1"/>
  <c r="O6" i="1"/>
  <c r="O4" i="1"/>
  <c r="O53" i="1" s="1"/>
</calcChain>
</file>

<file path=xl/sharedStrings.xml><?xml version="1.0" encoding="utf-8"?>
<sst xmlns="http://schemas.openxmlformats.org/spreadsheetml/2006/main" count="351" uniqueCount="209">
  <si>
    <t>Projet de fonctionnarisation des personnels ouvriers (par DAPOOUS)</t>
  </si>
  <si>
    <t>BAP Actuelles</t>
  </si>
  <si>
    <t>DAPOOUS</t>
  </si>
  <si>
    <t>Projet</t>
  </si>
  <si>
    <t>Effectifs
(BS 2015)</t>
  </si>
  <si>
    <t>Catégorie</t>
  </si>
  <si>
    <t>BAP</t>
  </si>
  <si>
    <t>Echelles</t>
  </si>
  <si>
    <t>Domaines</t>
  </si>
  <si>
    <t>Indice</t>
  </si>
  <si>
    <t>Métiers</t>
  </si>
  <si>
    <t>Définition du métier</t>
  </si>
  <si>
    <t>Corps</t>
  </si>
  <si>
    <t>Classe</t>
  </si>
  <si>
    <t>Indice nouveau majoré</t>
  </si>
  <si>
    <t>Observations</t>
  </si>
  <si>
    <t>Missions</t>
  </si>
  <si>
    <t>Nb d'agents</t>
  </si>
  <si>
    <t>3
Agent de service</t>
  </si>
  <si>
    <t>Hébergement
&amp;
Restauration</t>
  </si>
  <si>
    <t>321 à 363</t>
  </si>
  <si>
    <t>1) Agent de service</t>
  </si>
  <si>
    <t>- Maintient en état de propreté les locaux, les mobiliers et matériels
- Participe à l’activité de la restauration, de l’hébergement ou des services</t>
  </si>
  <si>
    <t>Adjoint technique de 1ère classe
C1</t>
  </si>
  <si>
    <t>325 à 367</t>
  </si>
  <si>
    <t>G</t>
  </si>
  <si>
    <t>Commis de cuisine et restauration</t>
  </si>
  <si>
    <r>
      <t xml:space="preserve">CGT : mis dans "opérateur logistique" comme lingère (E4)
</t>
    </r>
    <r>
      <rPr>
        <i/>
        <sz val="14"/>
        <rFont val="Arial"/>
        <family val="2"/>
      </rPr>
      <t>Réponse : "opérateur logistique" couvre les 3 échelles</t>
    </r>
    <r>
      <rPr>
        <sz val="14"/>
        <rFont val="Arial"/>
        <family val="2"/>
      </rPr>
      <t xml:space="preserve">
CGT : introduire la notion de commis de cuisine échelle 3</t>
    </r>
  </si>
  <si>
    <t>Confectionner et présenter les plats ou les prestations à servir en restauration collective ; assurer l'entretien de la vaisselle, matériels et locaux, assurer l'interface avec les convives</t>
  </si>
  <si>
    <t>Catégorie C</t>
  </si>
  <si>
    <r>
      <rPr>
        <b/>
        <sz val="16"/>
        <color theme="1"/>
        <rFont val="Arial"/>
        <family val="2"/>
      </rPr>
      <t>BAP E</t>
    </r>
    <r>
      <rPr>
        <sz val="16"/>
        <color theme="1"/>
        <rFont val="Arial"/>
        <family val="2"/>
      </rPr>
      <t xml:space="preserve">
- </t>
    </r>
    <r>
      <rPr>
        <i/>
        <u/>
        <sz val="16"/>
        <color theme="1"/>
        <rFont val="Arial"/>
        <family val="2"/>
      </rPr>
      <t>Opérateur d'exploitation et de maintenance informatique</t>
    </r>
    <r>
      <rPr>
        <sz val="16"/>
        <color theme="1"/>
        <rFont val="Arial"/>
        <family val="2"/>
      </rPr>
      <t xml:space="preserve"> : Assurer l'installation et l'assistance matérielle ou logicielle de premier niveau auprès des utilisateurs
</t>
    </r>
    <r>
      <rPr>
        <b/>
        <sz val="16"/>
        <color theme="1"/>
        <rFont val="Arial"/>
        <family val="2"/>
      </rPr>
      <t>BAP F</t>
    </r>
    <r>
      <rPr>
        <sz val="16"/>
        <color theme="1"/>
        <rFont val="Arial"/>
        <family val="2"/>
      </rPr>
      <t xml:space="preserve">
- </t>
    </r>
    <r>
      <rPr>
        <i/>
        <u/>
        <sz val="16"/>
        <color theme="1"/>
        <rFont val="Arial"/>
        <family val="2"/>
      </rPr>
      <t>Aide d'information documentaire et de collections patrimoniales</t>
    </r>
    <r>
      <rPr>
        <sz val="16"/>
        <color theme="1"/>
        <rFont val="Arial"/>
        <family val="2"/>
      </rPr>
      <t xml:space="preserve"> : Contribuer à l'accueil des utilisateurs, la conservation et l'utilisation des collections de documents, d'objets ou de spécimens
</t>
    </r>
    <r>
      <rPr>
        <b/>
        <sz val="16"/>
        <color theme="1"/>
        <rFont val="Arial"/>
        <family val="2"/>
      </rPr>
      <t>BAP G</t>
    </r>
    <r>
      <rPr>
        <sz val="16"/>
        <color theme="1"/>
        <rFont val="Arial"/>
        <family val="2"/>
      </rPr>
      <t xml:space="preserve">
</t>
    </r>
    <r>
      <rPr>
        <i/>
        <sz val="16"/>
        <color theme="1"/>
        <rFont val="Arial"/>
        <family val="2"/>
      </rPr>
      <t xml:space="preserve">- </t>
    </r>
    <r>
      <rPr>
        <i/>
        <u/>
        <sz val="16"/>
        <color theme="1"/>
        <rFont val="Arial"/>
        <family val="2"/>
      </rPr>
      <t>Jardinier</t>
    </r>
    <r>
      <rPr>
        <i/>
        <sz val="16"/>
        <color theme="1"/>
        <rFont val="Arial"/>
        <family val="2"/>
      </rPr>
      <t xml:space="preserve"> : </t>
    </r>
    <r>
      <rPr>
        <sz val="16"/>
        <color theme="1"/>
        <rFont val="Arial"/>
        <family val="2"/>
      </rPr>
      <t>Réaliser les travaux d'entretien et d'aménagement des espaces plantés, des milieux naturels et des espaces associés</t>
    </r>
    <r>
      <rPr>
        <i/>
        <sz val="16"/>
        <color theme="1"/>
        <rFont val="Arial"/>
        <family val="2"/>
      </rPr>
      <t xml:space="preserve">
- </t>
    </r>
    <r>
      <rPr>
        <i/>
        <u/>
        <sz val="16"/>
        <color theme="1"/>
        <rFont val="Arial"/>
        <family val="2"/>
      </rPr>
      <t>Plombier, Chauffagiste, Opérateur en froid et ventilation</t>
    </r>
    <r>
      <rPr>
        <i/>
        <sz val="16"/>
        <color theme="1"/>
        <rFont val="Arial"/>
        <family val="2"/>
      </rPr>
      <t xml:space="preserve"> : </t>
    </r>
    <r>
      <rPr>
        <sz val="16"/>
        <color theme="1"/>
        <rFont val="Arial"/>
        <family val="2"/>
      </rPr>
      <t>Entretenir les installations techniques de plomberie, de chauffage, ventilation et climatisation (CVC)</t>
    </r>
    <r>
      <rPr>
        <i/>
        <sz val="16"/>
        <color theme="1"/>
        <rFont val="Arial"/>
        <family val="2"/>
      </rPr>
      <t xml:space="preserve">
- </t>
    </r>
    <r>
      <rPr>
        <i/>
        <u/>
        <sz val="16"/>
        <color theme="1"/>
        <rFont val="Arial"/>
        <family val="2"/>
      </rPr>
      <t>Electricien courants forts et faibles</t>
    </r>
    <r>
      <rPr>
        <i/>
        <sz val="16"/>
        <color theme="1"/>
        <rFont val="Arial"/>
        <family val="2"/>
      </rPr>
      <t xml:space="preserve"> : </t>
    </r>
    <r>
      <rPr>
        <sz val="16"/>
        <color theme="1"/>
        <rFont val="Arial"/>
        <family val="2"/>
      </rPr>
      <t>Entretenir les installations de courants forts et courants faibles</t>
    </r>
    <r>
      <rPr>
        <i/>
        <sz val="16"/>
        <color theme="1"/>
        <rFont val="Arial"/>
        <family val="2"/>
      </rPr>
      <t xml:space="preserve">
- </t>
    </r>
    <r>
      <rPr>
        <i/>
        <u/>
        <sz val="16"/>
        <color theme="1"/>
        <rFont val="Arial"/>
        <family val="2"/>
      </rPr>
      <t xml:space="preserve">Opérateur de maintenance </t>
    </r>
    <r>
      <rPr>
        <i/>
        <sz val="16"/>
        <color theme="1"/>
        <rFont val="Arial"/>
        <family val="2"/>
      </rPr>
      <t xml:space="preserve">: </t>
    </r>
    <r>
      <rPr>
        <sz val="16"/>
        <color theme="1"/>
        <rFont val="Arial"/>
        <family val="2"/>
      </rPr>
      <t>Assurer la maintenance des bâtiments et de leurs équipements</t>
    </r>
    <r>
      <rPr>
        <i/>
        <sz val="16"/>
        <color theme="1"/>
        <rFont val="Arial"/>
        <family val="2"/>
      </rPr>
      <t xml:space="preserve">
- </t>
    </r>
    <r>
      <rPr>
        <i/>
        <u/>
        <sz val="16"/>
        <color theme="1"/>
        <rFont val="Arial"/>
        <family val="2"/>
      </rPr>
      <t>Opérateur logistique</t>
    </r>
    <r>
      <rPr>
        <i/>
        <sz val="16"/>
        <color theme="1"/>
        <rFont val="Arial"/>
        <family val="2"/>
      </rPr>
      <t xml:space="preserve"> : </t>
    </r>
    <r>
      <rPr>
        <sz val="16"/>
        <color theme="1"/>
        <rFont val="Arial"/>
        <family val="2"/>
      </rPr>
      <t>Exécuter un ensemble d'activités qui concourent au bon fonctionnement d'une structure dans les domaines suivants : accueil physique et téléphonique, courrier, gardiennage, gestion des installations techniques, magasinage, gestion du parc automobile, conduite automobile, nettoyage des locaux, appariteur, manutention, blanchisserie</t>
    </r>
    <r>
      <rPr>
        <i/>
        <sz val="16"/>
        <color theme="1"/>
        <rFont val="Arial"/>
        <family val="2"/>
      </rPr>
      <t xml:space="preserve">
- </t>
    </r>
    <r>
      <rPr>
        <i/>
        <u/>
        <sz val="16"/>
        <color theme="1"/>
        <rFont val="Arial"/>
        <family val="2"/>
      </rPr>
      <t>Commis de cuisine et restauration</t>
    </r>
    <r>
      <rPr>
        <i/>
        <sz val="16"/>
        <color theme="1"/>
        <rFont val="Arial"/>
        <family val="2"/>
      </rPr>
      <t xml:space="preserve"> : </t>
    </r>
    <r>
      <rPr>
        <sz val="16"/>
        <color theme="1"/>
        <rFont val="Arial"/>
        <family val="2"/>
      </rPr>
      <t>Confectionner et présenter les plats ou les prestations à servir en restauration collective ; assurer l'entretien de la vaisselle, matériels et locaux, assurer l'interface avec les convives</t>
    </r>
    <r>
      <rPr>
        <i/>
        <sz val="16"/>
        <color theme="1"/>
        <rFont val="Arial"/>
        <family val="2"/>
      </rPr>
      <t xml:space="preserve">
- </t>
    </r>
    <r>
      <rPr>
        <i/>
        <u/>
        <sz val="16"/>
        <color theme="1"/>
        <rFont val="Arial"/>
        <family val="2"/>
      </rPr>
      <t>Opérateur des activités sportives</t>
    </r>
    <r>
      <rPr>
        <i/>
        <sz val="16"/>
        <color theme="1"/>
        <rFont val="Arial"/>
        <family val="2"/>
      </rPr>
      <t xml:space="preserve"> : </t>
    </r>
    <r>
      <rPr>
        <sz val="16"/>
        <color theme="1"/>
        <rFont val="Arial"/>
        <family val="2"/>
      </rPr>
      <t xml:space="preserve">Assurer le bon fonctionnement des équipements sportifs mis à disposition des usagers
</t>
    </r>
    <r>
      <rPr>
        <b/>
        <sz val="16"/>
        <color theme="1"/>
        <rFont val="Arial"/>
        <family val="2"/>
      </rPr>
      <t>BAP J</t>
    </r>
    <r>
      <rPr>
        <sz val="16"/>
        <color theme="1"/>
        <rFont val="Arial"/>
        <family val="2"/>
      </rPr>
      <t xml:space="preserve">
- </t>
    </r>
    <r>
      <rPr>
        <i/>
        <u/>
        <sz val="16"/>
        <color theme="1"/>
        <rFont val="Arial"/>
        <family val="2"/>
      </rPr>
      <t>Adjoint en gestion administrative</t>
    </r>
    <r>
      <rPr>
        <sz val="16"/>
        <color theme="1"/>
        <rFont val="Arial"/>
        <family val="2"/>
      </rPr>
      <t xml:space="preserve"> : Exécuter des actes administratifs et de gestion courante dans le domaine d'activité de la structure ; recueillir, traiter et faciliter la circulation de l'information nécessaire au fonctionnement de la structure. Informer et orienter dans leurs démarches les interlocuteurs internes et externes</t>
    </r>
  </si>
  <si>
    <t>1ère classe
C1</t>
  </si>
  <si>
    <t>Opérateur logistique</t>
  </si>
  <si>
    <r>
      <t xml:space="preserve">Exécuter un ensemble d'activités qui concourent au bon fonctionnement d'une structure dans les domaines suivants : accueil physique et téléphonique, courrier, gardiennage, gestion des installations techniques, magasinage, gestion du parc automobile, conduite automobile, </t>
    </r>
    <r>
      <rPr>
        <b/>
        <sz val="13"/>
        <rFont val="Arial"/>
        <family val="2"/>
      </rPr>
      <t>nettoyage des locaux</t>
    </r>
    <r>
      <rPr>
        <sz val="13"/>
        <rFont val="Arial"/>
        <family val="2"/>
      </rPr>
      <t>, appariteur, manutention, blanchisserie</t>
    </r>
  </si>
  <si>
    <t>4
Agent spécialisé</t>
  </si>
  <si>
    <t>Hébergement</t>
  </si>
  <si>
    <t>323 à 382</t>
  </si>
  <si>
    <t>2) Agent d'accueil</t>
  </si>
  <si>
    <t>- Constitue un relais entre l’étudiant et l’administration
- Accueille les usagers du service, les informe et les oriente
- Veille à la sécurité des locaux, des biens et des personnes de l’unité d’affectation</t>
  </si>
  <si>
    <t>Adjoint technique principal de 2e classe
C2</t>
  </si>
  <si>
    <t>Principal de 2e classe
C2</t>
  </si>
  <si>
    <t>328 à 416</t>
  </si>
  <si>
    <r>
      <t xml:space="preserve">Exécuter un ensemble d'activités qui concourent au bon fonctionnement d'une structure dans les domaines suivants : </t>
    </r>
    <r>
      <rPr>
        <b/>
        <sz val="14"/>
        <rFont val="Arial"/>
        <family val="2"/>
      </rPr>
      <t>accueil physique et téléphonique</t>
    </r>
    <r>
      <rPr>
        <sz val="14"/>
        <rFont val="Arial"/>
        <family val="2"/>
      </rPr>
      <t>, courrier, gardiennage, gestion des installations techniques, magasinage, gestion du parc automobile, conduite automobile, nettoyage des locaux, appariteur, manutention, blanchisserie</t>
    </r>
  </si>
  <si>
    <t>3) Agent d'acceuil et de veille</t>
  </si>
  <si>
    <t>Veille à la sécurité des locaux, des biens et des personnes de l’unité d’affectation</t>
  </si>
  <si>
    <r>
      <t xml:space="preserve">Exécuter un ensemble d'activités qui concourent au bon fonctionnement d'une structure dans les domaines suivants : </t>
    </r>
    <r>
      <rPr>
        <b/>
        <sz val="14"/>
        <rFont val="Arial"/>
        <family val="2"/>
      </rPr>
      <t>accueil physique</t>
    </r>
    <r>
      <rPr>
        <sz val="14"/>
        <rFont val="Arial"/>
        <family val="2"/>
      </rPr>
      <t xml:space="preserve"> et téléphonique, courrier, </t>
    </r>
    <r>
      <rPr>
        <b/>
        <sz val="14"/>
        <rFont val="Arial"/>
        <family val="2"/>
      </rPr>
      <t>gardiennage,</t>
    </r>
    <r>
      <rPr>
        <sz val="14"/>
        <rFont val="Arial"/>
        <family val="2"/>
      </rPr>
      <t xml:space="preserve"> gestion des installations techniques, magasinage, gestion du parc automobile, conduite automobile, nettoyage des locaux, appariteur, manutention, blanchisserie</t>
    </r>
  </si>
  <si>
    <t>4) Lingère</t>
  </si>
  <si>
    <t>- Entretient le linge de maison et les vêtements de travail
- Confectionne les ouvrages en tissu</t>
  </si>
  <si>
    <r>
      <t xml:space="preserve">CGT : mis dans "opérateur logistique" comme agent de service (E3)
</t>
    </r>
    <r>
      <rPr>
        <i/>
        <sz val="14"/>
        <rFont val="Arial"/>
        <family val="2"/>
      </rPr>
      <t>Réponse : "opérateur logistique" couvre les 3 échelles</t>
    </r>
  </si>
  <si>
    <r>
      <t xml:space="preserve">Exécuter un ensemble d'activités qui concourent au bon fonctionnement d'une structure dans les domaines suivants : accueil physique et téléphonique, courrier, gardiennage, gestion des installations techniques, magasinage, gestion du parc automobile, conduite automobile, nettoyage des locaux, appariteur, manutention, </t>
    </r>
    <r>
      <rPr>
        <b/>
        <sz val="14"/>
        <rFont val="Arial"/>
        <family val="2"/>
      </rPr>
      <t>blanchisserie</t>
    </r>
  </si>
  <si>
    <t>Restauration</t>
  </si>
  <si>
    <t>5) Aide de cuisine</t>
  </si>
  <si>
    <t>Participe à la production en cuisine et à la distribution</t>
  </si>
  <si>
    <r>
      <t xml:space="preserve">CGT : mis dans "Commis de cuisine et restauration" comme cuisinier (E5)
</t>
    </r>
    <r>
      <rPr>
        <i/>
        <sz val="14"/>
        <rFont val="Arial"/>
        <family val="2"/>
      </rPr>
      <t>Réponse : "Commis de cuisine et restauration" couvre les 3 échelles</t>
    </r>
  </si>
  <si>
    <r>
      <rPr>
        <b/>
        <sz val="14"/>
        <rFont val="Arial"/>
        <family val="2"/>
      </rPr>
      <t>Confectionner et présenter les plats</t>
    </r>
    <r>
      <rPr>
        <sz val="14"/>
        <rFont val="Arial"/>
        <family val="2"/>
      </rPr>
      <t xml:space="preserve"> ou les prestations à servir en restauration collective ; assurer l'entretien de la vaisselle, matériels et locaux, assurer l'interface avec les convives</t>
    </r>
  </si>
  <si>
    <t>6) Chef d'étage, serveur principal, chef de rang, serveur-caissier</t>
  </si>
  <si>
    <t>- Distribue les plats et participe à la confection des entrées et des desserts
- Tient une caisse</t>
  </si>
  <si>
    <r>
      <t xml:space="preserve">CGT : mis dans "Commis de cuisine et restauration" comme responsable de plonge (E5)
</t>
    </r>
    <r>
      <rPr>
        <i/>
        <sz val="14"/>
        <rFont val="Arial"/>
        <family val="2"/>
      </rPr>
      <t>Réponse : "Commis de cuisine et restauration" couvre les 3 échelles</t>
    </r>
  </si>
  <si>
    <t>7) Plongeur-batterie</t>
  </si>
  <si>
    <t>Effectue des tâches lourdes et pénibles liées à l’entretien de la batterie, de la platerie et des ustensiles de cuisine</t>
  </si>
  <si>
    <r>
      <t xml:space="preserve">Confectionner et présenter les plats ou les prestations à servir en restauration collective ; </t>
    </r>
    <r>
      <rPr>
        <b/>
        <sz val="14"/>
        <rFont val="Arial"/>
        <family val="2"/>
      </rPr>
      <t>assurer l'entretien de la vaisselle</t>
    </r>
    <r>
      <rPr>
        <sz val="14"/>
        <rFont val="Arial"/>
        <family val="2"/>
      </rPr>
      <t>, matériels et locaux, assurer l'interface avec les convives</t>
    </r>
  </si>
  <si>
    <t>Entretien</t>
  </si>
  <si>
    <t>8) Agent d'entretien général</t>
  </si>
  <si>
    <t>Assure la maintenance permanente du fonctionnement des installations et des locaux</t>
  </si>
  <si>
    <t>Opérateur de maintenance</t>
  </si>
  <si>
    <r>
      <t xml:space="preserve">Assurer la </t>
    </r>
    <r>
      <rPr>
        <b/>
        <sz val="14"/>
        <rFont val="Arial"/>
        <family val="2"/>
      </rPr>
      <t>maintenance des bâtiments</t>
    </r>
    <r>
      <rPr>
        <sz val="14"/>
        <rFont val="Arial"/>
        <family val="2"/>
      </rPr>
      <t xml:space="preserve"> et de leurs équipements</t>
    </r>
  </si>
  <si>
    <t>5
Agent de maîtrise</t>
  </si>
  <si>
    <t>326 à 430</t>
  </si>
  <si>
    <t>9) Agent d'accueil et de sécurité</t>
  </si>
  <si>
    <t>Assure la sécurité des locaux, des biens et des personnes d’un site géographique</t>
  </si>
  <si>
    <t>Adjoint technique principal de 1ère classe
C3</t>
  </si>
  <si>
    <t>Principal de 1ère classe
C3</t>
  </si>
  <si>
    <t>345 à 466</t>
  </si>
  <si>
    <r>
      <t xml:space="preserve">Exécuter un ensemble d'activités qui concourent au bon fonctionnement d'une structure dans les domaines suivants : accueil physique et téléphonique, courrier, </t>
    </r>
    <r>
      <rPr>
        <b/>
        <sz val="11"/>
        <rFont val="Arial"/>
        <family val="2"/>
      </rPr>
      <t>gardiennage,</t>
    </r>
    <r>
      <rPr>
        <sz val="11"/>
        <rFont val="Arial"/>
        <family val="2"/>
      </rPr>
      <t xml:space="preserve"> gestion des installations techniques, magasinage, gestion du parc automobile, conduite automobile, nettoyage des locaux, appariteur, manutention, blanchisserie</t>
    </r>
  </si>
  <si>
    <t>10) Gouvernante</t>
  </si>
  <si>
    <t>Responsable de l'entretien et de la propreté de la résidence</t>
  </si>
  <si>
    <t>Changement du métier ITRF : initialement mis dans "Technicien en aménagement, maintenance et exploitation du bâti"</t>
  </si>
  <si>
    <r>
      <t xml:space="preserve">Exécuter un ensemble d'activités qui concourent au bon fonctionnement d'une structure dans les domaines suivants : accueil physique et téléphonique, courrier, gardiennage, gestion des installations techniques, magasinage, gestion du parc automobile, conduite automobile, </t>
    </r>
    <r>
      <rPr>
        <b/>
        <sz val="11"/>
        <rFont val="Arial"/>
        <family val="2"/>
      </rPr>
      <t>nettoyage des locaux,</t>
    </r>
    <r>
      <rPr>
        <sz val="11"/>
        <rFont val="Arial"/>
        <family val="2"/>
      </rPr>
      <t xml:space="preserve"> appariteur, manutention, blanchisserie</t>
    </r>
  </si>
  <si>
    <t>11) Agent d'approvisionnement</t>
  </si>
  <si>
    <t>- Seconde le responsable de l’approvisionnement qu’il peut être appelé à suppléer
- Prend en charge les opérations de réception, de rangement, de stockage et de distribution des denrées alimentaires, des matériels et des fournitures
- Peut assurer les livraisons sur les sites extérieurs
- Veille au respect des règles d’hygiène et de sécurité
- S’assure de la qualité des livraisons</t>
  </si>
  <si>
    <r>
      <t xml:space="preserve">Exécuter un ensemble d'activités qui concourent au bon fonctionnement d'une structure dans les domaines suivants : accueil physique et téléphonique, courrier, gardiennage, gestion des installations techniques, </t>
    </r>
    <r>
      <rPr>
        <b/>
        <sz val="11"/>
        <rFont val="Arial"/>
        <family val="2"/>
      </rPr>
      <t>magasinage</t>
    </r>
    <r>
      <rPr>
        <sz val="11"/>
        <rFont val="Arial"/>
        <family val="2"/>
      </rPr>
      <t>, gestion du parc automobile, conduite automobile, nettoyage des locaux, appariteur, manutention, blanchisserie</t>
    </r>
  </si>
  <si>
    <t>12) Responsable brasserie-cafétaria 1</t>
  </si>
  <si>
    <t>Responsable de l’organisation et de la gestion d’une unité</t>
  </si>
  <si>
    <t>Administration : intitulé peu précis</t>
  </si>
  <si>
    <t>13) Responsable de parc de distribution automatique 1</t>
  </si>
  <si>
    <t>Responsable de l’approvisionnement, de la maintenance et de la gestion d’un parc de distribution automatique</t>
  </si>
  <si>
    <r>
      <t xml:space="preserve">Exécuter un ensemble d'activités qui concourent au bon fonctionnement d'une structure dans les domaines suivants : accueil physique et téléphonique, courrier, gardiennage, </t>
    </r>
    <r>
      <rPr>
        <b/>
        <sz val="11"/>
        <rFont val="Arial"/>
        <family val="2"/>
      </rPr>
      <t>gestion des installations techniques, magasinage</t>
    </r>
    <r>
      <rPr>
        <sz val="11"/>
        <rFont val="Arial"/>
        <family val="2"/>
      </rPr>
      <t>, gestion du parc automobile, conduite automobile, nettoyage des locaux, appariteur, manutention, blanchisserie</t>
    </r>
  </si>
  <si>
    <t>14) Second de cuisine 1</t>
  </si>
  <si>
    <t>Il cuisine et seconde le chef de cuisine qu’il peut être appelé à suppléer</t>
  </si>
  <si>
    <t>CGT : fusionner "second de cuisine 1" avec "second de cuisine 2"</t>
  </si>
  <si>
    <r>
      <rPr>
        <b/>
        <sz val="11"/>
        <rFont val="Arial"/>
        <family val="2"/>
      </rPr>
      <t>Confectionner et présenter les plats</t>
    </r>
    <r>
      <rPr>
        <sz val="11"/>
        <rFont val="Arial"/>
        <family val="2"/>
      </rPr>
      <t xml:space="preserve"> ou les prestations à servir en restauration collective ; assurer l'entretien de la vaisselle, matériels et locaux, assurer l'interface avec les convives</t>
    </r>
  </si>
  <si>
    <t>15) Boulanger-pâtissier</t>
  </si>
  <si>
    <t>Confectionne et réalise des desserts, des pâtisseries et des entrées (salées et sucrées), fabrique le pain</t>
  </si>
  <si>
    <t>16) Cuisinier</t>
  </si>
  <si>
    <t>Confectionne et présente les plats à servir en restauration collective</t>
  </si>
  <si>
    <r>
      <t xml:space="preserve">CGT : mis dans "Commis de cuisine et restauration" comme aide de cuisine (E4)
</t>
    </r>
    <r>
      <rPr>
        <i/>
        <sz val="11"/>
        <rFont val="Arial"/>
        <family val="2"/>
      </rPr>
      <t>Réponse : "Commis de cuisine et restauration" couvre les 3 échelles</t>
    </r>
  </si>
  <si>
    <t>17) Responsable de plonge</t>
  </si>
  <si>
    <t>- Responsable du fonctionnement des machines et équipements de plonge
- Encadre son équipe</t>
  </si>
  <si>
    <r>
      <t xml:space="preserve">CGT : mis dans "Commis de cuisine et restauration" comme serveur principal (E4)
</t>
    </r>
    <r>
      <rPr>
        <i/>
        <sz val="11"/>
        <rFont val="Arial"/>
        <family val="2"/>
      </rPr>
      <t>Réponse : "Commis de cuisine et restauration" couvre les 3 échelles</t>
    </r>
  </si>
  <si>
    <r>
      <t xml:space="preserve">Confectionner et présenter les plats ou les prestations à servir en restauration collective ; </t>
    </r>
    <r>
      <rPr>
        <b/>
        <sz val="11"/>
        <rFont val="Arial"/>
        <family val="2"/>
      </rPr>
      <t>assurer l'entretien de la vaisselle, matériels</t>
    </r>
    <r>
      <rPr>
        <sz val="11"/>
        <rFont val="Arial"/>
        <family val="2"/>
      </rPr>
      <t xml:space="preserve"> et locaux, assurer l'interface avec les convives</t>
    </r>
  </si>
  <si>
    <t>18) Assistant d'accueil et secrétariat</t>
  </si>
  <si>
    <t>Accueille le public et participe à l’administration et à la gestion de la structure</t>
  </si>
  <si>
    <t>J</t>
  </si>
  <si>
    <t>Adjoint en gestion administrative</t>
  </si>
  <si>
    <t>Administration : possibilité envisagée de l'implanter sur un emploi ADJAENES</t>
  </si>
  <si>
    <r>
      <rPr>
        <b/>
        <sz val="11"/>
        <rFont val="Arial"/>
        <family val="2"/>
      </rPr>
      <t xml:space="preserve">Exécuter des actes administratifs et de gestion courante </t>
    </r>
    <r>
      <rPr>
        <sz val="11"/>
        <rFont val="Arial"/>
        <family val="2"/>
      </rPr>
      <t>dans le domaine d'activité de la structure ; recueillir, traiter et faciliter la circulation de l'information nécessaire au fonctionnement de la structure. Informer et orienter dans leurs démarches les interlocuteurs internes et externes</t>
    </r>
  </si>
  <si>
    <t>19) Agent d'installation et de maintenance - Généraliste</t>
  </si>
  <si>
    <t>Assure l’installation, la maintenance et le dépannage des équipements techniques</t>
  </si>
  <si>
    <r>
      <t xml:space="preserve">Sgen-CFDT : métier ITRF à définir
</t>
    </r>
    <r>
      <rPr>
        <i/>
        <sz val="11"/>
        <rFont val="Arial"/>
        <family val="2"/>
      </rPr>
      <t>Réponse : l'emploi type fera l'objet d'une définition nationale précisant les différentes missions</t>
    </r>
  </si>
  <si>
    <r>
      <t xml:space="preserve">Assurer la </t>
    </r>
    <r>
      <rPr>
        <b/>
        <sz val="11"/>
        <rFont val="Arial"/>
        <family val="2"/>
      </rPr>
      <t>maintenance des bâtiments</t>
    </r>
    <r>
      <rPr>
        <sz val="11"/>
        <rFont val="Arial"/>
        <family val="2"/>
      </rPr>
      <t xml:space="preserve"> et de leurs équipements</t>
    </r>
  </si>
  <si>
    <t>20) Agent d'installation et de maintenance - Electricien</t>
  </si>
  <si>
    <t>Installe les circuits électriques et effectue leurs réparations ainsi que celles des appareils électriques en respectant les normes et règles de l’art</t>
  </si>
  <si>
    <t>Electricien courants fort ou faible</t>
  </si>
  <si>
    <t>Entretenir les installations de courants forts et courants faibles</t>
  </si>
  <si>
    <t>21) Agent d'installation et de maintenance - Plombier</t>
  </si>
  <si>
    <t>Effectue le montage et la connexion des divers éléments des installations à circulation de fluides en respectant les normes et règles de l’art</t>
  </si>
  <si>
    <t>Plombier-ière, chauffagiste, opérateur-trice en froid et ventilation</t>
  </si>
  <si>
    <t>Entretenir les installations techniques de plomberie, de chauffage, ventilation et climatisation (CVC)</t>
  </si>
  <si>
    <t>22) Agent d'installation et de maintenance - Menuisier</t>
  </si>
  <si>
    <t>Confectionne, agence, entretient et répare les éléments en bois ou matériaux rigides en respectant les normes et règles de l’art</t>
  </si>
  <si>
    <t>Assurer la maintenance des bâtiments et de leurs équipements</t>
  </si>
  <si>
    <t>23) Agent d'installation et de maintenance - Peintre-vitrier</t>
  </si>
  <si>
    <t>Assure la finition et la maintenance des surfaces construites du bâtiment en peinture, vitrerie et revêtements de sols et murs en respectant les normes et règles de l’art</t>
  </si>
  <si>
    <t>24) Agent d'installation et de maintenance - Jardinier-paysagiste</t>
  </si>
  <si>
    <t>Assure la création, l’entretien et la maintenance des espaces verts en respectant les normes et règles de l’art</t>
  </si>
  <si>
    <t>Jardinier</t>
  </si>
  <si>
    <t>Réaliser les travaux d'entretien et d'aménagement des espaces plantés, des milieux naturels et des espaces associés</t>
  </si>
  <si>
    <t>25) Agent d'installation et de maintenance - Maçon-Carreleur</t>
  </si>
  <si>
    <t>Réalise des constructions et revêtements intérieurs et extérieurs en respectant les normes et règles de l’art</t>
  </si>
  <si>
    <r>
      <t>Sgen-CFDT : métier ITRF à définir</t>
    </r>
    <r>
      <rPr>
        <i/>
        <sz val="11"/>
        <rFont val="Arial"/>
        <family val="2"/>
      </rPr>
      <t xml:space="preserve">
Réponse : l'emploi type fera l'objet d'une définition nationale précisant les différentes missions</t>
    </r>
  </si>
  <si>
    <t>Catégorie B</t>
  </si>
  <si>
    <r>
      <rPr>
        <b/>
        <sz val="16"/>
        <color theme="1"/>
        <rFont val="Arial"/>
        <family val="2"/>
      </rPr>
      <t>BAP E</t>
    </r>
    <r>
      <rPr>
        <sz val="16"/>
        <color theme="1"/>
        <rFont val="Arial"/>
        <family val="2"/>
      </rPr>
      <t xml:space="preserve">
- </t>
    </r>
    <r>
      <rPr>
        <i/>
        <u/>
        <sz val="16"/>
        <color theme="1"/>
        <rFont val="Arial"/>
        <family val="2"/>
      </rPr>
      <t>Technicien d'exploitation, d'assistance et de traitement de l'informatique</t>
    </r>
    <r>
      <rPr>
        <sz val="16"/>
        <color theme="1"/>
        <rFont val="Arial"/>
        <family val="2"/>
      </rPr>
      <t xml:space="preserve"> : Assurer l'installation, garantir le fonctionnement et la disponibilité des équipements informatiques et/ou téléphoniques (matériels – logiciels) ; prendre en charge le traitement des données et leur exploitation, l'assistance aux utilisateurs et la résolution des incidents de premier niveau
</t>
    </r>
    <r>
      <rPr>
        <b/>
        <sz val="16"/>
        <color theme="1"/>
        <rFont val="Arial"/>
        <family val="2"/>
      </rPr>
      <t>BAP F</t>
    </r>
    <r>
      <rPr>
        <sz val="16"/>
        <color theme="1"/>
        <rFont val="Arial"/>
        <family val="2"/>
      </rPr>
      <t xml:space="preserve">
-</t>
    </r>
    <r>
      <rPr>
        <i/>
        <sz val="16"/>
        <color theme="1"/>
        <rFont val="Arial"/>
        <family val="2"/>
      </rPr>
      <t xml:space="preserve"> </t>
    </r>
    <r>
      <rPr>
        <i/>
        <u/>
        <sz val="16"/>
        <color theme="1"/>
        <rFont val="Arial"/>
        <family val="2"/>
      </rPr>
      <t>Technicien en médiation scientifique, culturelle et communication</t>
    </r>
    <r>
      <rPr>
        <sz val="16"/>
        <color theme="1"/>
        <rFont val="Arial"/>
        <family val="2"/>
      </rPr>
      <t xml:space="preserve"> : Assurer l'assistance technique des actions de communication, de médiation et de culture scientifique dans toutes les étapes de mise en œuvre
</t>
    </r>
    <r>
      <rPr>
        <b/>
        <sz val="16"/>
        <color theme="1"/>
        <rFont val="Arial"/>
        <family val="2"/>
      </rPr>
      <t>BAP G</t>
    </r>
    <r>
      <rPr>
        <sz val="16"/>
        <color theme="1"/>
        <rFont val="Arial"/>
        <family val="2"/>
      </rPr>
      <t xml:space="preserve">
- </t>
    </r>
    <r>
      <rPr>
        <i/>
        <u/>
        <sz val="16"/>
        <color theme="1"/>
        <rFont val="Arial"/>
        <family val="2"/>
      </rPr>
      <t xml:space="preserve">Technicien en aménagement, maintenance et exploitation du bâti </t>
    </r>
    <r>
      <rPr>
        <sz val="16"/>
        <color theme="1"/>
        <rFont val="Arial"/>
        <family val="2"/>
      </rPr>
      <t>: Diriger, coordonner et planifier sur les plans technique, administratif, budgétaire et règlementaire des opérations d'aménagement et rénovation partiels de bâtiment et de maintenance des installations
-</t>
    </r>
    <r>
      <rPr>
        <i/>
        <sz val="16"/>
        <color theme="1"/>
        <rFont val="Arial"/>
        <family val="2"/>
      </rPr>
      <t xml:space="preserve"> </t>
    </r>
    <r>
      <rPr>
        <i/>
        <u/>
        <sz val="16"/>
        <color theme="1"/>
        <rFont val="Arial"/>
        <family val="2"/>
      </rPr>
      <t>Technicien sécurité-incendie</t>
    </r>
    <r>
      <rPr>
        <sz val="16"/>
        <color theme="1"/>
        <rFont val="Arial"/>
        <family val="2"/>
      </rPr>
      <t xml:space="preserve"> : Mettre en œuvre les actions permettant d'assurer la prévention des risques incendie et de panique ; assurer les interventions permettant la protection contre l'incendie des personnes et du bâti
- </t>
    </r>
    <r>
      <rPr>
        <i/>
        <u/>
        <sz val="16"/>
        <color theme="1"/>
        <rFont val="Arial"/>
        <family val="2"/>
      </rPr>
      <t>Technicien logistique</t>
    </r>
    <r>
      <rPr>
        <sz val="16"/>
        <color theme="1"/>
        <rFont val="Arial"/>
        <family val="2"/>
      </rPr>
      <t xml:space="preserve"> : Encadrer et coordonner les interventions d'une équipe logistique et des services généraux : accueil physique et téléphonique, courrier, gardiennage, gestion des équipements sportifs, gestion des magasins, gestion du parc automobile, conduite automobile, nettoyage des locaux, appariteur, manutention, gestion blanchisserie
- </t>
    </r>
    <r>
      <rPr>
        <i/>
        <u/>
        <sz val="16"/>
        <color theme="1"/>
        <rFont val="Arial"/>
        <family val="2"/>
      </rPr>
      <t>Chef de cuisine / cuisinier</t>
    </r>
    <r>
      <rPr>
        <sz val="16"/>
        <color theme="1"/>
        <rFont val="Arial"/>
        <family val="2"/>
      </rPr>
      <t xml:space="preserve"> : Produire et gérer, seul ou en binôme, l'ensemble des prestations de restauration dans le respect des contraintes budgétaires et des normes de qualité
</t>
    </r>
    <r>
      <rPr>
        <b/>
        <sz val="16"/>
        <color theme="1"/>
        <rFont val="Arial"/>
        <family val="2"/>
      </rPr>
      <t>BAP J</t>
    </r>
    <r>
      <rPr>
        <sz val="16"/>
        <color theme="1"/>
        <rFont val="Arial"/>
        <family val="2"/>
      </rPr>
      <t xml:space="preserve">
- </t>
    </r>
    <r>
      <rPr>
        <i/>
        <u/>
        <sz val="16"/>
        <color theme="1"/>
        <rFont val="Arial"/>
        <family val="2"/>
      </rPr>
      <t>Technicien en gestion administrative</t>
    </r>
    <r>
      <rPr>
        <sz val="16"/>
        <color theme="1"/>
        <rFont val="Arial"/>
        <family val="2"/>
      </rPr>
      <t xml:space="preserve"> : Assurer des fonctions polyvalentes d'assistance technique et logistique d'un service, d'une unité ou de projets et / ou réaliser des actes administratifs dans le respect des techniques, des règles et des procédures dans un des domaines fonctionnels de l'établissement
</t>
    </r>
  </si>
  <si>
    <t>6
Agent de maîtrise</t>
  </si>
  <si>
    <t>327 à 486</t>
  </si>
  <si>
    <t>26) Responsable d'accueil et de sécurité</t>
  </si>
  <si>
    <t>Technicien classe normale
B1</t>
  </si>
  <si>
    <t>Normal</t>
  </si>
  <si>
    <t>339 à 498</t>
  </si>
  <si>
    <t>Technicien sécurité-incendie</t>
  </si>
  <si>
    <t>Mettre en œuvre les actions permettant d'assurer la prévention des risques incendie et de panique ; assurer les interventions permettant la protection contre l'incendie des personnes et du bâti</t>
  </si>
  <si>
    <t>27) Gouvernante principale</t>
  </si>
  <si>
    <t>Technicien logistique</t>
  </si>
  <si>
    <r>
      <rPr>
        <b/>
        <sz val="13"/>
        <rFont val="Arial"/>
        <family val="2"/>
      </rPr>
      <t>Encadrer et coordonner les interventions</t>
    </r>
    <r>
      <rPr>
        <sz val="13"/>
        <rFont val="Arial"/>
        <family val="2"/>
      </rPr>
      <t xml:space="preserve"> d'une équipe logistique et des services généraux : accueil physique et téléphonique, courrier, gardiennage, gestion des équipements sportifs, gestion des magasins, gestion du parc automobile, conduite automobile, </t>
    </r>
    <r>
      <rPr>
        <b/>
        <sz val="13"/>
        <rFont val="Arial"/>
        <family val="2"/>
      </rPr>
      <t>nettoyage des locaux</t>
    </r>
    <r>
      <rPr>
        <sz val="13"/>
        <rFont val="Arial"/>
        <family val="2"/>
      </rPr>
      <t xml:space="preserve">, appariteur, </t>
    </r>
    <r>
      <rPr>
        <b/>
        <sz val="13"/>
        <rFont val="Arial"/>
        <family val="2"/>
      </rPr>
      <t>manutention, gestion blanchisserie</t>
    </r>
  </si>
  <si>
    <t>28) Responsable d'unité 1</t>
  </si>
  <si>
    <t>Coordonner, organiser et manager les services aux usagers d’une unité d’hébergement sous la responsabilité d’un gestionnaire</t>
  </si>
  <si>
    <t>Technicien en gestion administrative</t>
  </si>
  <si>
    <t>Administration : possibilité envisagée de l'implanter sur un emploi SAENES</t>
  </si>
  <si>
    <t>Assurer des fonctions polyvalentes d'assistance technique et logistique d'un service, d'une unité ou de projets et / ou réaliser des actes administratifs dans le respect des techniques, des règles et des procédures dans un des domaines fonctionnels de l'établissement</t>
  </si>
  <si>
    <t>29) Responsable de l'approvisionnement 1</t>
  </si>
  <si>
    <t>- Responsable de la qualité de l’approvisionnement
- Responsable des opérations matérielles et administratives (comptabilité-matières) relatives à la gestion des stocks de denrées alimentaires, de matériels et de fournitures</t>
  </si>
  <si>
    <r>
      <t xml:space="preserve">CGT : mis dans "technicien logistique" comme responsable des services techniques (E7)
</t>
    </r>
    <r>
      <rPr>
        <i/>
        <sz val="13"/>
        <rFont val="Arial"/>
        <family val="2"/>
      </rPr>
      <t>Réponse : "technicien logistique" couvre les 3 échelles</t>
    </r>
  </si>
  <si>
    <r>
      <t xml:space="preserve">Encadrer et coordonner les interventions d'une équipe logistique et des services généraux : accueil physique et téléphonique, courrier, gardiennage, gestion des équipements sportifs, </t>
    </r>
    <r>
      <rPr>
        <b/>
        <sz val="13"/>
        <rFont val="Arial"/>
        <family val="2"/>
      </rPr>
      <t>gestion des magasins</t>
    </r>
    <r>
      <rPr>
        <sz val="13"/>
        <rFont val="Arial"/>
        <family val="2"/>
      </rPr>
      <t>, gestion du parc automobile, conduite automobile, nettoyage des locaux, appariteur, manutention, gestion blanchisserie</t>
    </r>
  </si>
  <si>
    <t>30) Responsable de parc en distribution automatique 2</t>
  </si>
  <si>
    <t>Encadrer et coordonner les interventions d'une équipe logistique et des services généraux : accueil physique et téléphonique, courrier, gardiennage, gestion des équipements sportifs, gestion des magasins, gestion du parc automobile, conduite automobile, nettoyage des locaux, appariteur, manutention, gestion blanchisserie</t>
  </si>
  <si>
    <t>31) Responsable brasserie-cafétaria &amp; multiservices</t>
  </si>
  <si>
    <t>Responsable de l’organisation et de la gestion d’une ou plusieurs unités</t>
  </si>
  <si>
    <t>Chef de cuisine / cuisinier</t>
  </si>
  <si>
    <t>Produire et gérer, seul ou en binôme, l'ensemble des prestations de restauration dans le respect des contraintes budgétaires et des normes de qualité</t>
  </si>
  <si>
    <t>32) Second de cuisine 2</t>
  </si>
  <si>
    <t>33) Chef de cuisine 1</t>
  </si>
  <si>
    <t>Responsable du service de restauration</t>
  </si>
  <si>
    <t>34) Assitant d'accueil et secrétariat principal</t>
  </si>
  <si>
    <t>Sous la responsabilité du gestionnaire, accueille le public et participe aux opérations de gestion, à la maintenance des équipements, des locaux et de leurs abords</t>
  </si>
  <si>
    <t>35) Responsable de la maintenance et de l'exploitation</t>
  </si>
  <si>
    <t>Organise, anime et contrôle le travail d’une équipe d’ouvriers en charge de l’entretien, de la maintenance et des travaux</t>
  </si>
  <si>
    <t>Technicien en aménagement, maintenance et exploitation du bâti</t>
  </si>
  <si>
    <t>Diriger, coordonner et planifier sur les plans technique, administratif, budgétaire et règlementaire des opérations d'aménagement et rénovation partiels de bâtiment et de maintenance des installations</t>
  </si>
  <si>
    <t>Vie etudiante</t>
  </si>
  <si>
    <t>36) Agent d'animation socio-culturelle</t>
  </si>
  <si>
    <t>Organisation matérielle et technique d’événements et d’animations diverses</t>
  </si>
  <si>
    <t>F</t>
  </si>
  <si>
    <t>Technicien en médiation scientifique, culturelle et communication</t>
  </si>
  <si>
    <t>Assurer l'assistance technique des actions de communication, de médiation et de culture scientifique dans toutes les étapes de mise en œuvre</t>
  </si>
  <si>
    <t>Informatique</t>
  </si>
  <si>
    <t>37) Gestionnaire de parc d'exploitation informatique 1</t>
  </si>
  <si>
    <t>Il gère et installe le parc des matériels et logiciels, il assure la maintenance opérationnelle des systèmes et réseaux. Il assiste le chef de projet dans les domaines des infrastructures et applications métier, et assiste les utilisateurs dans l’exploitation de leur environnement informatique</t>
  </si>
  <si>
    <t>E</t>
  </si>
  <si>
    <t>Technicien d'exploitation, d'assistance et de traitement de l'information</t>
  </si>
  <si>
    <t>Assurer l'installation, garantir le fonctionnement et la disponibilité des équipements informatiques et/ou téléphoniques (matériels – logiciels) ; prendre en charge le traitement des données et leur exploitation, l'assistance aux utilisateurs et la résolution des incidents de premier niveau</t>
  </si>
  <si>
    <t>7
Agent d'encadrement</t>
  </si>
  <si>
    <t>328 à 515</t>
  </si>
  <si>
    <t>38) Responsable d'unité 2</t>
  </si>
  <si>
    <t>Technicien classe supérieure
B2</t>
  </si>
  <si>
    <t>Supérieure</t>
  </si>
  <si>
    <t>347 à 529</t>
  </si>
  <si>
    <t>39) Responsable de l'approvisionnement 2</t>
  </si>
  <si>
    <t>- Responsable de la qualité de l’approvisionnement,
- Responsable des opérations matérielles et administratives (comptabilité-matières) relatives à la gestion des stocks de denrées alimentaires, de matériels et de fournitures</t>
  </si>
  <si>
    <r>
      <t xml:space="preserve">Encadrer et coordonner les interventions d'une équipe logistique et des services généraux : accueil physique et téléphonique, courrier, gardiennage, gestion des équipements sportifs, </t>
    </r>
    <r>
      <rPr>
        <b/>
        <sz val="14"/>
        <rFont val="Arial"/>
        <family val="2"/>
      </rPr>
      <t>gestion des magasins</t>
    </r>
    <r>
      <rPr>
        <sz val="14"/>
        <rFont val="Arial"/>
        <family val="2"/>
      </rPr>
      <t>, gestion du parc automobile, conduite automobile, nettoyage des locaux, appariteur, manutention, gestion blanchisserie</t>
    </r>
  </si>
  <si>
    <t>40) Responsable nutrition qualité</t>
  </si>
  <si>
    <t>- Met en place la démarche qualité
- Met en oeuvre la charte qualité en restauration universitaire dans le cadre du schéma directeur et de la politique de site
- Participe à l’offre alimentaire</t>
  </si>
  <si>
    <r>
      <t xml:space="preserve">Sgen-CFDT : chargé de la logistique (G2B43) - IGE
</t>
    </r>
    <r>
      <rPr>
        <i/>
        <sz val="14"/>
        <rFont val="Arial"/>
        <family val="2"/>
      </rPr>
      <t>Réponse : ne correspond pas à un poste de catégorie A</t>
    </r>
  </si>
  <si>
    <t xml:space="preserve">41) Coordonnateur technique de la restauration 1 </t>
  </si>
  <si>
    <t>Coordonne les activités d’un ensemble de structures de restauration</t>
  </si>
  <si>
    <t>42) Chef de cuisine 2</t>
  </si>
  <si>
    <t>43) Responsable des services techniques</t>
  </si>
  <si>
    <r>
      <t xml:space="preserve">Sgen-CFDT : chef  d'exploitation de maintenance  des bâtiments (G3A45) - AI
</t>
    </r>
    <r>
      <rPr>
        <i/>
        <sz val="14"/>
        <rFont val="Arial"/>
        <family val="2"/>
      </rPr>
      <t xml:space="preserve">Réponse : ne correspond pas à un poste de catégorie A
</t>
    </r>
    <r>
      <rPr>
        <sz val="14"/>
        <rFont val="Arial"/>
        <family val="2"/>
      </rPr>
      <t xml:space="preserve">
CGT : mis dans "technicien logistique" comme responsable de l'approvisionnement (E6)
</t>
    </r>
    <r>
      <rPr>
        <i/>
        <sz val="14"/>
        <rFont val="Arial"/>
        <family val="2"/>
      </rPr>
      <t>Réponse : "technicien logistique" couvre les 3 échelles</t>
    </r>
  </si>
  <si>
    <t>44) Développeur et intégrateur d'application</t>
  </si>
  <si>
    <t>Il assiste le chef de projet dans une équipe de développement ou de diffusion d’une application métier. Il peut intervenir sur toute phase du cycle du logiciel, de sa conception à sa maintenance, et son exploitation dans son Crous. Dans une mission nationale, il se consacre à une application destinée à tous les Crous, ou travaille au développement d’outils locaux dans une équipe de production</t>
  </si>
  <si>
    <t>45) Gestionnaire de parc d'exploitation informatique 2</t>
  </si>
  <si>
    <t>Catégorie A</t>
  </si>
  <si>
    <t>8
Emplois fonctionnels</t>
  </si>
  <si>
    <t>380 à 562</t>
  </si>
  <si>
    <t>46) Chef de cuisine</t>
  </si>
  <si>
    <t>Technicien classe exceptionnelle
B3</t>
  </si>
  <si>
    <t>389 à 582</t>
  </si>
  <si>
    <t>47) Coordonnateur de restauration</t>
  </si>
  <si>
    <t>48) Agent exerçant les fonctions de DUG</t>
  </si>
  <si>
    <t xml:space="preserve">Il est responsable de l'animation et de la gestion de sa (ou ses) structure(s). A ce titre, il participe à la politique du Crous </t>
  </si>
  <si>
    <r>
      <t xml:space="preserve">CGT : gestionnaire d'infrastructures manquant
</t>
    </r>
    <r>
      <rPr>
        <i/>
        <sz val="14"/>
        <color theme="1"/>
        <rFont val="Arial"/>
        <family val="2"/>
      </rPr>
      <t>Réponse : pas de fiche métier correspondant / plutôt un poste de A</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</si>
</sst>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26"/>
      <color theme="1"/>
      <name val="Arial"/>
      <family val="2"/>
    </font>
    <font>
      <sz val="11"/>
      <color theme="1"/>
      <name val="Arial"/>
      <family val="2"/>
    </font>
    <font>
      <b/>
      <sz val="16"/>
      <color theme="1"/>
      <name val="Arial"/>
      <family val="2"/>
    </font>
    <font>
      <b/>
      <sz val="36"/>
      <color theme="1"/>
      <name val="Arial"/>
      <family val="2"/>
    </font>
    <font>
      <b/>
      <sz val="18"/>
      <color theme="1"/>
      <name val="Arial"/>
      <family val="2"/>
    </font>
    <font>
      <b/>
      <sz val="12"/>
      <color theme="1"/>
      <name val="Arial"/>
      <family val="2"/>
    </font>
    <font>
      <b/>
      <sz val="14"/>
      <color theme="1"/>
      <name val="Arial"/>
      <family val="2"/>
    </font>
    <font>
      <sz val="14"/>
      <name val="Arial"/>
      <family val="2"/>
    </font>
    <font>
      <sz val="12"/>
      <color theme="1"/>
      <name val="Arial"/>
      <family val="2"/>
    </font>
    <font>
      <sz val="14"/>
      <color theme="1"/>
      <name val="Arial"/>
      <family val="2"/>
    </font>
    <font>
      <i/>
      <sz val="14"/>
      <name val="Arial"/>
      <family val="2"/>
    </font>
    <font>
      <sz val="13"/>
      <color theme="1"/>
      <name val="Arial"/>
      <family val="2"/>
    </font>
    <font>
      <b/>
      <sz val="22"/>
      <color theme="1"/>
      <name val="Arial"/>
      <family val="2"/>
    </font>
    <font>
      <sz val="16"/>
      <color theme="1"/>
      <name val="Arial"/>
      <family val="2"/>
    </font>
    <font>
      <i/>
      <u/>
      <sz val="16"/>
      <color theme="1"/>
      <name val="Arial"/>
      <family val="2"/>
    </font>
    <font>
      <i/>
      <sz val="16"/>
      <color theme="1"/>
      <name val="Arial"/>
      <family val="2"/>
    </font>
    <font>
      <sz val="13"/>
      <name val="Arial"/>
      <family val="2"/>
    </font>
    <font>
      <b/>
      <sz val="13"/>
      <name val="Arial"/>
      <family val="2"/>
    </font>
    <font>
      <b/>
      <sz val="14"/>
      <name val="Arial"/>
      <family val="2"/>
    </font>
    <font>
      <b/>
      <sz val="11"/>
      <color theme="1"/>
      <name val="Arial"/>
      <family val="2"/>
    </font>
    <font>
      <sz val="11"/>
      <name val="Arial"/>
      <family val="2"/>
    </font>
    <font>
      <b/>
      <sz val="11"/>
      <name val="Arial"/>
      <family val="2"/>
    </font>
    <font>
      <i/>
      <sz val="11"/>
      <name val="Arial"/>
      <family val="2"/>
    </font>
    <font>
      <b/>
      <sz val="13"/>
      <color theme="1"/>
      <name val="Arial"/>
      <family val="2"/>
    </font>
    <font>
      <i/>
      <sz val="13"/>
      <name val="Arial"/>
      <family val="2"/>
    </font>
    <font>
      <i/>
      <sz val="14"/>
      <color theme="1"/>
      <name val="Arial"/>
      <family val="2"/>
    </font>
  </fonts>
  <fills count="3">
    <fill>
      <patternFill patternType="none"/>
    </fill>
    <fill>
      <patternFill patternType="gray125"/>
    </fill>
    <fill>
      <patternFill patternType="solid">
        <fgColor theme="0" tint="-0.14999847407452621"/>
        <bgColor indexed="64"/>
      </patternFill>
    </fill>
  </fills>
  <borders count="8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style="medium">
        <color indexed="64"/>
      </right>
      <top style="thick">
        <color indexed="64"/>
      </top>
      <bottom/>
      <diagonal/>
    </border>
    <border>
      <left style="medium">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64"/>
      </right>
      <top/>
      <bottom style="thick">
        <color indexed="64"/>
      </bottom>
      <diagonal/>
    </border>
    <border>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ck">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medium">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medium">
        <color indexed="64"/>
      </right>
      <top style="thin">
        <color indexed="64"/>
      </top>
      <bottom/>
      <diagonal/>
    </border>
    <border>
      <left style="medium">
        <color indexed="64"/>
      </left>
      <right style="thick">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bottom style="thick">
        <color indexed="64"/>
      </bottom>
      <diagonal/>
    </border>
  </borders>
  <cellStyleXfs count="1">
    <xf numFmtId="0" fontId="0" fillId="0" borderId="0"/>
  </cellStyleXfs>
  <cellXfs count="239">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6" xfId="0" applyFont="1" applyFill="1" applyBorder="1" applyAlignment="1">
      <alignment horizontal="center" vertical="center" wrapText="1"/>
    </xf>
    <xf numFmtId="0" fontId="3"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quotePrefix="1" applyFont="1" applyFill="1" applyBorder="1" applyAlignment="1">
      <alignment horizontal="center" vertical="center" wrapText="1"/>
    </xf>
    <xf numFmtId="0" fontId="8" fillId="0" borderId="22" xfId="0" quotePrefix="1" applyFont="1" applyFill="1" applyBorder="1" applyAlignment="1">
      <alignment horizontal="center" vertical="center" wrapText="1"/>
    </xf>
    <xf numFmtId="0" fontId="6" fillId="0" borderId="23" xfId="0" applyFont="1" applyBorder="1" applyAlignment="1">
      <alignment horizontal="center" vertical="center" wrapText="1"/>
    </xf>
    <xf numFmtId="0" fontId="8" fillId="0" borderId="23" xfId="0" quotePrefix="1" applyFont="1" applyFill="1" applyBorder="1" applyAlignment="1">
      <alignment horizontal="center" vertical="center" wrapText="1"/>
    </xf>
    <xf numFmtId="0" fontId="9" fillId="0" borderId="24" xfId="0" applyFont="1" applyBorder="1" applyAlignment="1">
      <alignment horizontal="center" vertical="center"/>
    </xf>
    <xf numFmtId="0" fontId="10" fillId="2" borderId="2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12" fillId="0" borderId="0" xfId="0" applyFont="1" applyBorder="1" applyAlignment="1">
      <alignment horizontal="left" vertical="center" wrapText="1" indent="1"/>
    </xf>
    <xf numFmtId="0" fontId="8" fillId="0" borderId="18" xfId="0" applyFont="1" applyFill="1" applyBorder="1" applyAlignment="1">
      <alignment horizontal="center" vertical="center" wrapText="1"/>
    </xf>
    <xf numFmtId="0" fontId="13" fillId="0" borderId="19" xfId="0" applyFont="1" applyBorder="1" applyAlignment="1">
      <alignment horizontal="center" vertical="center" textRotation="90" wrapText="1"/>
    </xf>
    <xf numFmtId="0" fontId="14" fillId="0" borderId="17" xfId="0" applyFont="1" applyBorder="1" applyAlignment="1">
      <alignment horizontal="left" vertical="center" wrapText="1" indent="2"/>
    </xf>
    <xf numFmtId="0" fontId="7" fillId="0" borderId="26" xfId="0" applyFont="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quotePrefix="1" applyFont="1" applyFill="1" applyBorder="1" applyAlignment="1">
      <alignment horizontal="center" vertical="center" wrapText="1"/>
    </xf>
    <xf numFmtId="0" fontId="8" fillId="0" borderId="30" xfId="0" quotePrefix="1" applyFont="1" applyFill="1" applyBorder="1" applyAlignment="1">
      <alignment horizontal="center" vertical="center" wrapText="1"/>
    </xf>
    <xf numFmtId="0" fontId="8" fillId="0" borderId="31" xfId="0" quotePrefix="1" applyFont="1" applyFill="1" applyBorder="1" applyAlignment="1">
      <alignment horizontal="center" vertical="center" wrapText="1"/>
    </xf>
    <xf numFmtId="0" fontId="8" fillId="0" borderId="32" xfId="0" quotePrefix="1" applyFont="1" applyFill="1" applyBorder="1" applyAlignment="1">
      <alignment horizontal="center" vertical="center" wrapText="1"/>
    </xf>
    <xf numFmtId="0" fontId="8" fillId="0" borderId="33"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17" fillId="0" borderId="34" xfId="0" applyFont="1" applyFill="1" applyBorder="1" applyAlignment="1">
      <alignment horizontal="left" vertical="center" wrapText="1" indent="1"/>
    </xf>
    <xf numFmtId="0" fontId="8" fillId="0" borderId="26" xfId="0" applyFont="1" applyFill="1" applyBorder="1" applyAlignment="1">
      <alignment horizontal="center" vertical="center" wrapText="1"/>
    </xf>
    <xf numFmtId="0" fontId="13" fillId="0" borderId="35" xfId="0" applyFont="1" applyBorder="1" applyAlignment="1">
      <alignment horizontal="center" vertical="center" textRotation="90" wrapText="1"/>
    </xf>
    <xf numFmtId="0" fontId="14" fillId="0" borderId="36" xfId="0" applyFont="1" applyBorder="1" applyAlignment="1">
      <alignment horizontal="left" vertical="center" wrapText="1" indent="2"/>
    </xf>
    <xf numFmtId="0" fontId="8" fillId="0" borderId="37" xfId="0" applyFont="1" applyFill="1" applyBorder="1" applyAlignment="1">
      <alignment horizontal="center" vertical="center" wrapText="1"/>
    </xf>
    <xf numFmtId="0" fontId="8" fillId="0" borderId="38" xfId="0" applyFont="1" applyFill="1" applyBorder="1" applyAlignment="1">
      <alignment horizontal="left" vertical="center" wrapText="1" indent="1"/>
    </xf>
    <xf numFmtId="0" fontId="8" fillId="0" borderId="39" xfId="0" quotePrefix="1" applyFont="1" applyFill="1" applyBorder="1" applyAlignment="1">
      <alignment horizontal="left" vertical="center" wrapText="1" indent="1"/>
    </xf>
    <xf numFmtId="0" fontId="8" fillId="0" borderId="40" xfId="0" quotePrefix="1" applyFont="1" applyFill="1" applyBorder="1" applyAlignment="1">
      <alignment horizontal="center" vertical="center" wrapText="1"/>
    </xf>
    <xf numFmtId="0" fontId="8" fillId="0" borderId="41" xfId="0" quotePrefix="1" applyFont="1" applyFill="1" applyBorder="1" applyAlignment="1">
      <alignment horizontal="center" vertical="center" wrapText="1"/>
    </xf>
    <xf numFmtId="0" fontId="8" fillId="0" borderId="25"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42" xfId="0" applyFont="1" applyFill="1" applyBorder="1" applyAlignment="1">
      <alignment horizontal="left" vertical="center" wrapText="1" indent="1"/>
    </xf>
    <xf numFmtId="0" fontId="8" fillId="0" borderId="43" xfId="0" applyFont="1" applyFill="1" applyBorder="1" applyAlignment="1">
      <alignment horizontal="center" vertical="center" wrapText="1"/>
    </xf>
    <xf numFmtId="0" fontId="7" fillId="0" borderId="44" xfId="0" applyFont="1" applyBorder="1" applyAlignment="1">
      <alignment horizontal="center" vertical="center" wrapText="1"/>
    </xf>
    <xf numFmtId="0" fontId="8" fillId="0" borderId="35" xfId="0" applyFont="1" applyFill="1" applyBorder="1" applyAlignment="1">
      <alignment horizontal="center" vertical="center" wrapText="1"/>
    </xf>
    <xf numFmtId="0" fontId="8" fillId="0" borderId="45" xfId="0" applyFont="1" applyFill="1" applyBorder="1" applyAlignment="1">
      <alignment horizontal="left" vertical="center" wrapText="1" indent="1"/>
    </xf>
    <xf numFmtId="0" fontId="8" fillId="0" borderId="46" xfId="0" applyFont="1" applyFill="1" applyBorder="1" applyAlignment="1">
      <alignment horizontal="left" vertical="center" wrapText="1" indent="1"/>
    </xf>
    <xf numFmtId="0" fontId="8" fillId="0" borderId="47" xfId="0" quotePrefix="1" applyFont="1" applyFill="1" applyBorder="1" applyAlignment="1">
      <alignment horizontal="center" vertical="center" wrapText="1"/>
    </xf>
    <xf numFmtId="0" fontId="8" fillId="0" borderId="48" xfId="0" quotePrefix="1" applyFont="1" applyFill="1" applyBorder="1" applyAlignment="1">
      <alignment horizontal="center" vertical="center" wrapText="1"/>
    </xf>
    <xf numFmtId="0" fontId="8" fillId="0" borderId="49" xfId="0" applyFont="1" applyFill="1" applyBorder="1" applyAlignment="1">
      <alignment horizontal="center" vertical="center"/>
    </xf>
    <xf numFmtId="0" fontId="8" fillId="0" borderId="49"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left" vertical="center" wrapText="1" indent="1"/>
    </xf>
    <xf numFmtId="0" fontId="8"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46" xfId="0" quotePrefix="1" applyFont="1" applyFill="1" applyBorder="1" applyAlignment="1">
      <alignment horizontal="left" vertical="center" wrapText="1" indent="1"/>
    </xf>
    <xf numFmtId="0" fontId="8" fillId="0" borderId="54" xfId="0" quotePrefix="1"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quotePrefix="1" applyFont="1" applyFill="1" applyBorder="1" applyAlignment="1">
      <alignment horizontal="left" vertical="center" wrapText="1" indent="1"/>
    </xf>
    <xf numFmtId="0" fontId="8" fillId="0" borderId="57" xfId="0" quotePrefix="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left" vertical="center" wrapText="1" indent="1"/>
    </xf>
    <xf numFmtId="0" fontId="8" fillId="0" borderId="58" xfId="0" applyFont="1" applyFill="1" applyBorder="1" applyAlignment="1">
      <alignment horizontal="left" vertical="center" wrapText="1" indent="1"/>
    </xf>
    <xf numFmtId="0" fontId="8" fillId="0" borderId="32" xfId="0" applyFont="1" applyFill="1" applyBorder="1" applyAlignment="1">
      <alignment horizontal="center" vertical="center" wrapText="1"/>
    </xf>
    <xf numFmtId="0" fontId="8" fillId="0" borderId="59" xfId="0" applyFont="1" applyFill="1" applyBorder="1" applyAlignment="1">
      <alignment horizontal="left" vertical="center" wrapText="1" indent="1"/>
    </xf>
    <xf numFmtId="0" fontId="8" fillId="0" borderId="26" xfId="0" applyFont="1" applyFill="1" applyBorder="1" applyAlignment="1">
      <alignment horizontal="center" vertical="center" wrapText="1"/>
    </xf>
    <xf numFmtId="0" fontId="20" fillId="0" borderId="18" xfId="0" applyFont="1" applyBorder="1" applyAlignment="1">
      <alignment horizontal="center" vertical="center" wrapText="1"/>
    </xf>
    <xf numFmtId="0" fontId="21" fillId="0" borderId="19"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38" xfId="0" applyFont="1" applyFill="1" applyBorder="1" applyAlignment="1">
      <alignment horizontal="left" vertical="center" wrapText="1" indent="1"/>
    </xf>
    <xf numFmtId="0" fontId="21" fillId="0" borderId="39" xfId="0" applyFont="1" applyFill="1" applyBorder="1" applyAlignment="1">
      <alignment horizontal="left" vertical="center" wrapText="1" indent="1"/>
    </xf>
    <xf numFmtId="0" fontId="21" fillId="0" borderId="40" xfId="0" quotePrefix="1"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25" xfId="0" applyFont="1" applyFill="1" applyBorder="1" applyAlignment="1">
      <alignment horizontal="center" vertical="center"/>
    </xf>
    <xf numFmtId="0" fontId="21" fillId="0" borderId="25"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42" xfId="0" applyFont="1" applyFill="1" applyBorder="1" applyAlignment="1">
      <alignment horizontal="left" vertical="center" wrapText="1" indent="1"/>
    </xf>
    <xf numFmtId="0" fontId="21" fillId="0" borderId="43" xfId="0" applyFont="1" applyFill="1" applyBorder="1" applyAlignment="1">
      <alignment horizontal="center" vertical="center" wrapText="1"/>
    </xf>
    <xf numFmtId="0" fontId="20" fillId="0" borderId="44" xfId="0" applyFont="1" applyBorder="1" applyAlignment="1">
      <alignment horizontal="center" vertical="center" wrapText="1"/>
    </xf>
    <xf numFmtId="0" fontId="21" fillId="0" borderId="53"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45" xfId="0" applyFont="1" applyFill="1" applyBorder="1" applyAlignment="1">
      <alignment horizontal="left" vertical="center" wrapText="1" indent="1"/>
    </xf>
    <xf numFmtId="0" fontId="21" fillId="0" borderId="46" xfId="0" applyFont="1" applyFill="1" applyBorder="1" applyAlignment="1">
      <alignment horizontal="left" vertical="center" wrapText="1" indent="1"/>
    </xf>
    <xf numFmtId="0" fontId="21" fillId="0" borderId="47" xfId="0" quotePrefix="1"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21" fillId="0" borderId="49" xfId="0" applyFont="1" applyFill="1" applyBorder="1" applyAlignment="1">
      <alignment horizontal="center" vertical="center"/>
    </xf>
    <xf numFmtId="0" fontId="21" fillId="2" borderId="60"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61" xfId="0" applyFont="1" applyFill="1" applyBorder="1" applyAlignment="1">
      <alignment horizontal="left" vertical="center" wrapText="1" indent="1"/>
    </xf>
    <xf numFmtId="0" fontId="21" fillId="0" borderId="62"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21" fillId="0" borderId="46" xfId="0" quotePrefix="1" applyFont="1" applyFill="1" applyBorder="1" applyAlignment="1">
      <alignment horizontal="left" vertical="center" wrapText="1" indent="1"/>
    </xf>
    <xf numFmtId="0" fontId="21" fillId="0" borderId="57" xfId="0" quotePrefix="1" applyFont="1" applyFill="1" applyBorder="1" applyAlignment="1">
      <alignment horizontal="center" vertical="center" wrapText="1"/>
    </xf>
    <xf numFmtId="0" fontId="21" fillId="0" borderId="49"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51" xfId="0" applyFont="1" applyFill="1" applyBorder="1" applyAlignment="1">
      <alignment horizontal="left" vertical="center" wrapText="1" indent="1"/>
    </xf>
    <xf numFmtId="0" fontId="21" fillId="0" borderId="52" xfId="0" applyFont="1" applyFill="1" applyBorder="1" applyAlignment="1">
      <alignment horizontal="center" vertical="center" wrapText="1"/>
    </xf>
    <xf numFmtId="0" fontId="21" fillId="0" borderId="48" xfId="0" quotePrefix="1" applyFont="1" applyFill="1" applyBorder="1" applyAlignment="1">
      <alignment horizontal="center" vertical="center" wrapText="1"/>
    </xf>
    <xf numFmtId="0" fontId="21" fillId="0" borderId="54" xfId="0" quotePrefix="1" applyFont="1" applyFill="1" applyBorder="1" applyAlignment="1">
      <alignment horizontal="center" vertical="center" wrapText="1"/>
    </xf>
    <xf numFmtId="0" fontId="21" fillId="0" borderId="63"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64" xfId="0" applyFont="1" applyFill="1" applyBorder="1" applyAlignment="1">
      <alignment horizontal="left" vertical="center" wrapText="1" indent="1"/>
    </xf>
    <xf numFmtId="0" fontId="21" fillId="0" borderId="65" xfId="0" applyFont="1" applyFill="1" applyBorder="1" applyAlignment="1">
      <alignment horizontal="left" vertical="center" wrapText="1" indent="1"/>
    </xf>
    <xf numFmtId="0" fontId="21" fillId="0" borderId="60" xfId="0" applyFont="1" applyFill="1" applyBorder="1" applyAlignment="1">
      <alignment horizontal="center" vertical="center"/>
    </xf>
    <xf numFmtId="0" fontId="21" fillId="0" borderId="60" xfId="0" applyFont="1" applyFill="1" applyBorder="1" applyAlignment="1">
      <alignment horizontal="center" vertical="center" wrapText="1"/>
    </xf>
    <xf numFmtId="0" fontId="20" fillId="0" borderId="26" xfId="0" applyFont="1" applyBorder="1" applyAlignment="1">
      <alignment horizontal="center" vertical="center" wrapText="1"/>
    </xf>
    <xf numFmtId="0" fontId="21" fillId="0" borderId="27" xfId="0" applyFont="1" applyFill="1" applyBorder="1" applyAlignment="1">
      <alignment horizontal="center" vertical="center" wrapText="1"/>
    </xf>
    <xf numFmtId="0" fontId="21" fillId="0" borderId="66" xfId="0" applyFont="1" applyFill="1" applyBorder="1" applyAlignment="1">
      <alignment horizontal="left" vertical="center" wrapText="1" indent="1"/>
    </xf>
    <xf numFmtId="0" fontId="21" fillId="0" borderId="67" xfId="0" applyFont="1" applyFill="1" applyBorder="1" applyAlignment="1">
      <alignment horizontal="left" vertical="center" wrapText="1" indent="1"/>
    </xf>
    <xf numFmtId="0" fontId="21" fillId="0" borderId="30" xfId="0" quotePrefix="1"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xf>
    <xf numFmtId="0" fontId="21" fillId="0" borderId="68" xfId="0" applyFont="1" applyFill="1" applyBorder="1" applyAlignment="1">
      <alignment horizontal="center" vertical="center" wrapText="1"/>
    </xf>
    <xf numFmtId="0" fontId="21" fillId="0" borderId="69" xfId="0" applyFont="1" applyFill="1" applyBorder="1" applyAlignment="1">
      <alignment horizontal="center" vertical="center" wrapText="1"/>
    </xf>
    <xf numFmtId="0" fontId="21" fillId="0" borderId="70" xfId="0" applyFont="1" applyFill="1" applyBorder="1" applyAlignment="1">
      <alignment horizontal="left" vertical="center" wrapText="1" indent="1"/>
    </xf>
    <xf numFmtId="0" fontId="21" fillId="0" borderId="71" xfId="0" applyFont="1" applyFill="1" applyBorder="1" applyAlignment="1">
      <alignment horizontal="center" vertical="center" wrapText="1"/>
    </xf>
    <xf numFmtId="0" fontId="14" fillId="0" borderId="36" xfId="0" applyFont="1" applyBorder="1" applyAlignment="1">
      <alignment horizontal="left" vertical="center" wrapText="1" indent="1"/>
    </xf>
    <xf numFmtId="0" fontId="24" fillId="0" borderId="18"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8" xfId="0" applyFont="1" applyFill="1" applyBorder="1" applyAlignment="1">
      <alignment horizontal="left" vertical="center" wrapText="1" indent="1"/>
    </xf>
    <xf numFmtId="0" fontId="17" fillId="0" borderId="39" xfId="0" applyFont="1" applyFill="1" applyBorder="1" applyAlignment="1">
      <alignment horizontal="left" vertical="center" wrapText="1" indent="1"/>
    </xf>
    <xf numFmtId="0" fontId="17" fillId="0" borderId="40"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25" xfId="0" applyFont="1" applyFill="1" applyBorder="1" applyAlignment="1">
      <alignment horizontal="center" vertical="center"/>
    </xf>
    <xf numFmtId="0" fontId="17" fillId="0" borderId="25"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42" xfId="0" applyFont="1" applyFill="1" applyBorder="1" applyAlignment="1">
      <alignment horizontal="left" vertical="center" wrapText="1" indent="1"/>
    </xf>
    <xf numFmtId="0" fontId="17" fillId="0" borderId="43" xfId="0" applyFont="1" applyFill="1" applyBorder="1" applyAlignment="1">
      <alignment horizontal="center" vertical="center" wrapText="1"/>
    </xf>
    <xf numFmtId="0" fontId="24" fillId="0" borderId="44" xfId="0" applyFont="1" applyBorder="1" applyAlignment="1">
      <alignment horizontal="center" vertical="center" wrapText="1"/>
    </xf>
    <xf numFmtId="0" fontId="17" fillId="0" borderId="35" xfId="0" applyFont="1" applyFill="1" applyBorder="1" applyAlignment="1">
      <alignment horizontal="center" vertical="center" wrapText="1"/>
    </xf>
    <xf numFmtId="0" fontId="17" fillId="0" borderId="64" xfId="0" applyFont="1" applyFill="1" applyBorder="1" applyAlignment="1">
      <alignment horizontal="left" vertical="center" wrapText="1" indent="1"/>
    </xf>
    <xf numFmtId="0" fontId="17" fillId="0" borderId="65" xfId="0" applyFont="1" applyFill="1" applyBorder="1" applyAlignment="1">
      <alignment horizontal="left" vertical="center" wrapText="1" indent="1"/>
    </xf>
    <xf numFmtId="0" fontId="17" fillId="0" borderId="47"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60" xfId="0" applyFont="1" applyFill="1" applyBorder="1" applyAlignment="1">
      <alignment horizontal="center" vertical="center"/>
    </xf>
    <xf numFmtId="0" fontId="17" fillId="0" borderId="60"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61" xfId="0" applyFont="1" applyFill="1" applyBorder="1" applyAlignment="1">
      <alignment horizontal="left" vertical="center" wrapText="1" indent="1"/>
    </xf>
    <xf numFmtId="0" fontId="17" fillId="0" borderId="62"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45" xfId="0" applyFont="1" applyFill="1" applyBorder="1" applyAlignment="1">
      <alignment horizontal="left" vertical="center" wrapText="1" indent="1"/>
    </xf>
    <xf numFmtId="0" fontId="17" fillId="0" borderId="46" xfId="0" applyFont="1" applyFill="1" applyBorder="1" applyAlignment="1">
      <alignment horizontal="left" vertical="center" wrapText="1" indent="1"/>
    </xf>
    <xf numFmtId="0" fontId="17" fillId="0" borderId="54" xfId="0" applyFont="1" applyFill="1" applyBorder="1" applyAlignment="1">
      <alignment horizontal="center" vertical="center" wrapText="1"/>
    </xf>
    <xf numFmtId="0" fontId="17" fillId="0" borderId="49" xfId="0" applyFont="1" applyFill="1" applyBorder="1" applyAlignment="1">
      <alignment horizontal="center" vertical="center"/>
    </xf>
    <xf numFmtId="0" fontId="17" fillId="0" borderId="46" xfId="0" quotePrefix="1" applyFont="1" applyFill="1" applyBorder="1" applyAlignment="1">
      <alignment horizontal="left" vertical="center" wrapText="1" indent="1"/>
    </xf>
    <xf numFmtId="0" fontId="17" fillId="0" borderId="57" xfId="0" quotePrefix="1" applyFont="1" applyFill="1" applyBorder="1" applyAlignment="1">
      <alignment horizontal="center" vertical="center" wrapText="1"/>
    </xf>
    <xf numFmtId="0" fontId="17" fillId="0" borderId="48" xfId="0" quotePrefix="1"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51" xfId="0" applyFont="1" applyFill="1" applyBorder="1" applyAlignment="1">
      <alignment horizontal="left" vertical="center" wrapText="1" indent="1"/>
    </xf>
    <xf numFmtId="0" fontId="17" fillId="0" borderId="52" xfId="0" applyFont="1" applyFill="1" applyBorder="1" applyAlignment="1">
      <alignment horizontal="center" vertical="center" wrapText="1"/>
    </xf>
    <xf numFmtId="0" fontId="17" fillId="0" borderId="54" xfId="0" quotePrefix="1" applyFont="1" applyFill="1" applyBorder="1" applyAlignment="1">
      <alignment horizontal="center" vertical="center" wrapText="1"/>
    </xf>
    <xf numFmtId="0" fontId="17" fillId="0" borderId="63"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24" fillId="0" borderId="26" xfId="0" applyFont="1" applyBorder="1" applyAlignment="1">
      <alignment horizontal="center" vertical="center" wrapText="1"/>
    </xf>
    <xf numFmtId="0" fontId="17" fillId="0" borderId="72"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66" xfId="0" applyFont="1" applyFill="1" applyBorder="1" applyAlignment="1">
      <alignment horizontal="left" vertical="center" wrapText="1" indent="1"/>
    </xf>
    <xf numFmtId="0" fontId="17" fillId="0" borderId="67" xfId="0" applyFont="1" applyFill="1" applyBorder="1" applyAlignment="1">
      <alignment horizontal="left" vertical="center" wrapText="1" indent="1"/>
    </xf>
    <xf numFmtId="0" fontId="17" fillId="0" borderId="30"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68" xfId="0" applyFont="1" applyFill="1" applyBorder="1" applyAlignment="1">
      <alignment horizontal="center" vertical="center"/>
    </xf>
    <xf numFmtId="0" fontId="17" fillId="0" borderId="68" xfId="0" applyFont="1" applyFill="1" applyBorder="1" applyAlignment="1">
      <alignment horizontal="center" vertical="center" wrapText="1"/>
    </xf>
    <xf numFmtId="0" fontId="17" fillId="0" borderId="70" xfId="0" applyFont="1" applyFill="1" applyBorder="1" applyAlignment="1">
      <alignment horizontal="left" vertical="center" wrapText="1" indent="1"/>
    </xf>
    <xf numFmtId="0" fontId="17" fillId="0" borderId="71" xfId="0" applyFont="1" applyFill="1" applyBorder="1" applyAlignment="1">
      <alignment horizontal="center" vertical="center" wrapText="1"/>
    </xf>
    <xf numFmtId="0" fontId="7" fillId="0" borderId="35" xfId="0" applyFont="1" applyBorder="1" applyAlignment="1">
      <alignment horizontal="center" vertical="center" wrapText="1"/>
    </xf>
    <xf numFmtId="0" fontId="8" fillId="0" borderId="53" xfId="0" applyFont="1" applyFill="1" applyBorder="1" applyAlignment="1">
      <alignment horizontal="center" vertical="center" wrapText="1"/>
    </xf>
    <xf numFmtId="0" fontId="8" fillId="0" borderId="64" xfId="0" applyFont="1" applyFill="1" applyBorder="1" applyAlignment="1">
      <alignment horizontal="left" vertical="center" wrapText="1" indent="1"/>
    </xf>
    <xf numFmtId="0" fontId="8" fillId="0" borderId="65" xfId="0" applyFont="1" applyFill="1" applyBorder="1" applyAlignment="1">
      <alignment horizontal="left" vertical="center" wrapText="1" indent="1"/>
    </xf>
    <xf numFmtId="0" fontId="8" fillId="0" borderId="40"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60" xfId="0" applyFont="1" applyFill="1" applyBorder="1" applyAlignment="1">
      <alignment horizontal="center" vertical="center"/>
    </xf>
    <xf numFmtId="0" fontId="8" fillId="0" borderId="60" xfId="0" applyFont="1" applyFill="1" applyBorder="1" applyAlignment="1">
      <alignment horizontal="center" vertical="center" wrapText="1"/>
    </xf>
    <xf numFmtId="0" fontId="8" fillId="0" borderId="61" xfId="0" applyFont="1" applyFill="1" applyBorder="1" applyAlignment="1">
      <alignment horizontal="left" vertical="center" wrapText="1" indent="1"/>
    </xf>
    <xf numFmtId="0" fontId="8" fillId="0" borderId="62"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0" xfId="0" applyFont="1" applyFill="1" applyBorder="1" applyAlignment="1">
      <alignment horizontal="center" vertical="center"/>
    </xf>
    <xf numFmtId="0" fontId="17" fillId="2" borderId="50"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13" fillId="0" borderId="8" xfId="0" applyFont="1" applyBorder="1" applyAlignment="1">
      <alignment horizontal="center" vertical="center" textRotation="90" wrapText="1"/>
    </xf>
    <xf numFmtId="0" fontId="14" fillId="0" borderId="75" xfId="0" applyFont="1" applyBorder="1" applyAlignment="1">
      <alignment horizontal="left" vertical="center" wrapText="1" indent="1"/>
    </xf>
    <xf numFmtId="0" fontId="7" fillId="0" borderId="8"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76" xfId="0" applyFont="1" applyFill="1" applyBorder="1" applyAlignment="1">
      <alignment horizontal="left" vertical="center" wrapText="1" indent="1"/>
    </xf>
    <xf numFmtId="0" fontId="8" fillId="0" borderId="77" xfId="0" applyFont="1" applyFill="1" applyBorder="1" applyAlignment="1">
      <alignment horizontal="left" vertical="center" wrapText="1" indent="1"/>
    </xf>
    <xf numFmtId="0" fontId="8" fillId="0" borderId="78"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80" xfId="0" applyFont="1" applyFill="1" applyBorder="1" applyAlignment="1">
      <alignment horizontal="center" vertical="center"/>
    </xf>
    <xf numFmtId="0" fontId="8" fillId="0" borderId="80"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82" xfId="0" applyFont="1" applyFill="1" applyBorder="1" applyAlignment="1">
      <alignment horizontal="left" vertical="center" wrapText="1" indent="1"/>
    </xf>
    <xf numFmtId="0" fontId="8" fillId="0" borderId="83" xfId="0" applyFont="1" applyFill="1" applyBorder="1" applyAlignment="1">
      <alignment horizontal="center" vertical="center" wrapText="1"/>
    </xf>
    <xf numFmtId="0" fontId="8" fillId="0" borderId="84" xfId="0" applyFont="1" applyFill="1" applyBorder="1" applyAlignment="1">
      <alignment horizontal="center" vertical="center" wrapText="1"/>
    </xf>
    <xf numFmtId="0" fontId="8" fillId="0" borderId="39" xfId="0" applyFont="1" applyFill="1" applyBorder="1" applyAlignment="1">
      <alignment horizontal="left" vertical="center" wrapText="1" indent="1"/>
    </xf>
    <xf numFmtId="0" fontId="13" fillId="0" borderId="27" xfId="0" applyFont="1" applyBorder="1" applyAlignment="1">
      <alignment horizontal="center" vertical="center" textRotation="90" wrapText="1"/>
    </xf>
    <xf numFmtId="0" fontId="14" fillId="0" borderId="85" xfId="0" applyFont="1" applyBorder="1" applyAlignment="1">
      <alignment horizontal="left" vertical="center" wrapText="1" indent="1"/>
    </xf>
    <xf numFmtId="0" fontId="8" fillId="0" borderId="66" xfId="0" applyFont="1" applyFill="1" applyBorder="1" applyAlignment="1">
      <alignment horizontal="left" vertical="center" wrapText="1" indent="1"/>
    </xf>
    <xf numFmtId="0" fontId="8" fillId="0" borderId="67" xfId="0" applyFont="1" applyFill="1" applyBorder="1" applyAlignment="1">
      <alignment horizontal="left" vertical="center" wrapText="1" indent="1"/>
    </xf>
    <xf numFmtId="0" fontId="8" fillId="0" borderId="30" xfId="0" applyFont="1" applyFill="1" applyBorder="1" applyAlignment="1">
      <alignment horizontal="center" vertical="center" wrapText="1"/>
    </xf>
    <xf numFmtId="0" fontId="13" fillId="0" borderId="0" xfId="0" applyFont="1" applyBorder="1" applyAlignment="1">
      <alignment vertical="center" textRotation="90" wrapText="1"/>
    </xf>
    <xf numFmtId="0" fontId="2" fillId="0" borderId="0" xfId="0" applyFont="1" applyAlignment="1">
      <alignment horizontal="left" vertical="center" wrapText="1" indent="1"/>
    </xf>
    <xf numFmtId="0" fontId="10" fillId="0" borderId="0" xfId="0" applyFont="1" applyAlignment="1">
      <alignment horizontal="center" vertical="center" wrapText="1"/>
    </xf>
    <xf numFmtId="0" fontId="10" fillId="0" borderId="0" xfId="0" applyFont="1" applyAlignment="1">
      <alignment horizontal="left" vertical="center" wrapText="1" indent="1"/>
    </xf>
    <xf numFmtId="22" fontId="10" fillId="0" borderId="0" xfId="0" applyNumberFormat="1" applyFont="1" applyAlignment="1">
      <alignment horizontal="righ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abSelected="1" topLeftCell="C46" zoomScale="60" zoomScaleNormal="60" workbookViewId="0">
      <selection activeCell="J57" sqref="J57"/>
    </sheetView>
  </sheetViews>
  <sheetFormatPr baseColWidth="10" defaultRowHeight="14.25" x14ac:dyDescent="0.25"/>
  <cols>
    <col min="1" max="1" width="13.7109375" style="3" hidden="1" customWidth="1"/>
    <col min="2" max="2" width="67.5703125" style="235" hidden="1" customWidth="1"/>
    <col min="3" max="3" width="14.7109375" style="3" customWidth="1"/>
    <col min="4" max="4" width="16.85546875" style="3" bestFit="1" customWidth="1"/>
    <col min="5" max="5" width="15.28515625" style="3" customWidth="1"/>
    <col min="6" max="6" width="34" style="235" customWidth="1"/>
    <col min="7" max="7" width="60.5703125" style="235" customWidth="1"/>
    <col min="8" max="8" width="27.85546875" style="3" customWidth="1"/>
    <col min="9" max="9" width="27.85546875" style="3" hidden="1" customWidth="1"/>
    <col min="10" max="10" width="27.85546875" style="3" customWidth="1"/>
    <col min="11" max="11" width="11.42578125" style="3" customWidth="1"/>
    <col min="12" max="12" width="32.42578125" style="3" customWidth="1"/>
    <col min="13" max="13" width="41.7109375" style="3" customWidth="1"/>
    <col min="14" max="14" width="47" style="235" customWidth="1"/>
    <col min="15" max="15" width="17.7109375" style="3" customWidth="1"/>
    <col min="16" max="16384" width="11.42578125" style="3"/>
  </cols>
  <sheetData>
    <row r="1" spans="1:15" ht="51.75" customHeight="1" thickBot="1" x14ac:dyDescent="0.3">
      <c r="A1" s="1"/>
      <c r="B1" s="1"/>
      <c r="C1" s="2" t="s">
        <v>0</v>
      </c>
      <c r="D1" s="2"/>
      <c r="E1" s="2"/>
      <c r="F1" s="2"/>
      <c r="G1" s="2"/>
      <c r="H1" s="2"/>
      <c r="I1" s="2"/>
      <c r="J1" s="2"/>
      <c r="K1" s="2"/>
      <c r="L1" s="2"/>
      <c r="M1" s="2"/>
      <c r="N1" s="2"/>
      <c r="O1" s="2"/>
    </row>
    <row r="2" spans="1:15" s="13" customFormat="1" ht="60" customHeight="1" thickBot="1" x14ac:dyDescent="0.3">
      <c r="A2" s="4" t="s">
        <v>1</v>
      </c>
      <c r="B2" s="5"/>
      <c r="C2" s="6" t="s">
        <v>2</v>
      </c>
      <c r="D2" s="7"/>
      <c r="E2" s="7"/>
      <c r="F2" s="7"/>
      <c r="G2" s="8"/>
      <c r="H2" s="9" t="s">
        <v>3</v>
      </c>
      <c r="I2" s="10"/>
      <c r="J2" s="10"/>
      <c r="K2" s="10"/>
      <c r="L2" s="10"/>
      <c r="M2" s="10"/>
      <c r="N2" s="11"/>
      <c r="O2" s="12" t="s">
        <v>4</v>
      </c>
    </row>
    <row r="3" spans="1:15" s="26" customFormat="1" ht="28.5" customHeight="1" thickBot="1" x14ac:dyDescent="0.3">
      <c r="A3" s="14" t="s">
        <v>5</v>
      </c>
      <c r="B3" s="15" t="s">
        <v>6</v>
      </c>
      <c r="C3" s="16" t="s">
        <v>7</v>
      </c>
      <c r="D3" s="16" t="s">
        <v>8</v>
      </c>
      <c r="E3" s="17" t="s">
        <v>9</v>
      </c>
      <c r="F3" s="18" t="s">
        <v>10</v>
      </c>
      <c r="G3" s="19" t="s">
        <v>11</v>
      </c>
      <c r="H3" s="20" t="s">
        <v>12</v>
      </c>
      <c r="I3" s="21" t="s">
        <v>13</v>
      </c>
      <c r="J3" s="21" t="s">
        <v>14</v>
      </c>
      <c r="K3" s="22" t="s">
        <v>6</v>
      </c>
      <c r="L3" s="23" t="s">
        <v>10</v>
      </c>
      <c r="M3" s="21" t="s">
        <v>15</v>
      </c>
      <c r="N3" s="24" t="s">
        <v>16</v>
      </c>
      <c r="O3" s="25" t="s">
        <v>17</v>
      </c>
    </row>
    <row r="4" spans="1:15" s="26" customFormat="1" ht="83.25" thickBot="1" x14ac:dyDescent="0.3">
      <c r="A4" s="27"/>
      <c r="B4" s="28"/>
      <c r="C4" s="29" t="s">
        <v>18</v>
      </c>
      <c r="D4" s="30" t="s">
        <v>19</v>
      </c>
      <c r="E4" s="30" t="s">
        <v>20</v>
      </c>
      <c r="F4" s="31" t="s">
        <v>21</v>
      </c>
      <c r="G4" s="32" t="s">
        <v>22</v>
      </c>
      <c r="H4" s="33" t="s">
        <v>23</v>
      </c>
      <c r="I4" s="34"/>
      <c r="J4" s="35" t="s">
        <v>24</v>
      </c>
      <c r="K4" s="36" t="s">
        <v>25</v>
      </c>
      <c r="L4" s="37" t="s">
        <v>26</v>
      </c>
      <c r="M4" s="38" t="s">
        <v>27</v>
      </c>
      <c r="N4" s="39" t="s">
        <v>28</v>
      </c>
      <c r="O4" s="40">
        <f>1147+1053+18</f>
        <v>2218</v>
      </c>
    </row>
    <row r="5" spans="1:15" ht="149.25" thickBot="1" x14ac:dyDescent="0.3">
      <c r="A5" s="41" t="s">
        <v>29</v>
      </c>
      <c r="B5" s="42" t="s">
        <v>30</v>
      </c>
      <c r="C5" s="43"/>
      <c r="D5" s="44"/>
      <c r="E5" s="44"/>
      <c r="F5" s="45"/>
      <c r="G5" s="46"/>
      <c r="H5" s="47"/>
      <c r="I5" s="48" t="s">
        <v>31</v>
      </c>
      <c r="J5" s="49"/>
      <c r="K5" s="50" t="s">
        <v>25</v>
      </c>
      <c r="L5" s="51" t="s">
        <v>32</v>
      </c>
      <c r="M5" s="52"/>
      <c r="N5" s="53" t="s">
        <v>33</v>
      </c>
      <c r="O5" s="54"/>
    </row>
    <row r="6" spans="1:15" ht="198.75" thickTop="1" x14ac:dyDescent="0.25">
      <c r="A6" s="55"/>
      <c r="B6" s="56"/>
      <c r="C6" s="29" t="s">
        <v>34</v>
      </c>
      <c r="D6" s="30" t="s">
        <v>35</v>
      </c>
      <c r="E6" s="57" t="s">
        <v>36</v>
      </c>
      <c r="F6" s="58" t="s">
        <v>37</v>
      </c>
      <c r="G6" s="59" t="s">
        <v>38</v>
      </c>
      <c r="H6" s="60" t="s">
        <v>39</v>
      </c>
      <c r="I6" s="61" t="s">
        <v>40</v>
      </c>
      <c r="J6" s="61" t="s">
        <v>41</v>
      </c>
      <c r="K6" s="62" t="s">
        <v>25</v>
      </c>
      <c r="L6" s="63" t="s">
        <v>32</v>
      </c>
      <c r="M6" s="64"/>
      <c r="N6" s="65" t="s">
        <v>42</v>
      </c>
      <c r="O6" s="66">
        <f>301+24</f>
        <v>325</v>
      </c>
    </row>
    <row r="7" spans="1:15" ht="198" x14ac:dyDescent="0.25">
      <c r="A7" s="55"/>
      <c r="B7" s="56"/>
      <c r="C7" s="67"/>
      <c r="D7" s="68"/>
      <c r="E7" s="68"/>
      <c r="F7" s="69" t="s">
        <v>43</v>
      </c>
      <c r="G7" s="70" t="s">
        <v>44</v>
      </c>
      <c r="H7" s="71"/>
      <c r="I7" s="72"/>
      <c r="J7" s="72"/>
      <c r="K7" s="73" t="s">
        <v>25</v>
      </c>
      <c r="L7" s="74" t="s">
        <v>32</v>
      </c>
      <c r="M7" s="75"/>
      <c r="N7" s="76" t="s">
        <v>45</v>
      </c>
      <c r="O7" s="77">
        <f>364+5</f>
        <v>369</v>
      </c>
    </row>
    <row r="8" spans="1:15" ht="198" x14ac:dyDescent="0.25">
      <c r="A8" s="55"/>
      <c r="B8" s="56"/>
      <c r="C8" s="67"/>
      <c r="D8" s="78"/>
      <c r="E8" s="68"/>
      <c r="F8" s="69" t="s">
        <v>46</v>
      </c>
      <c r="G8" s="79" t="s">
        <v>47</v>
      </c>
      <c r="H8" s="71"/>
      <c r="I8" s="80"/>
      <c r="J8" s="72"/>
      <c r="K8" s="73" t="s">
        <v>25</v>
      </c>
      <c r="L8" s="74" t="s">
        <v>32</v>
      </c>
      <c r="M8" s="75" t="s">
        <v>48</v>
      </c>
      <c r="N8" s="76" t="s">
        <v>49</v>
      </c>
      <c r="O8" s="77">
        <f>2+7+1+26</f>
        <v>36</v>
      </c>
    </row>
    <row r="9" spans="1:15" ht="110.25" x14ac:dyDescent="0.25">
      <c r="A9" s="55"/>
      <c r="B9" s="56"/>
      <c r="C9" s="67"/>
      <c r="D9" s="81" t="s">
        <v>50</v>
      </c>
      <c r="E9" s="68"/>
      <c r="F9" s="69" t="s">
        <v>51</v>
      </c>
      <c r="G9" s="82" t="s">
        <v>52</v>
      </c>
      <c r="H9" s="71"/>
      <c r="I9" s="83" t="s">
        <v>40</v>
      </c>
      <c r="J9" s="72"/>
      <c r="K9" s="73" t="s">
        <v>25</v>
      </c>
      <c r="L9" s="75" t="s">
        <v>26</v>
      </c>
      <c r="M9" s="75" t="s">
        <v>53</v>
      </c>
      <c r="N9" s="76" t="s">
        <v>54</v>
      </c>
      <c r="O9" s="77">
        <v>150</v>
      </c>
    </row>
    <row r="10" spans="1:15" ht="110.25" x14ac:dyDescent="0.25">
      <c r="A10" s="55"/>
      <c r="B10" s="56"/>
      <c r="C10" s="67"/>
      <c r="D10" s="68"/>
      <c r="E10" s="68"/>
      <c r="F10" s="69" t="s">
        <v>55</v>
      </c>
      <c r="G10" s="82" t="s">
        <v>56</v>
      </c>
      <c r="H10" s="71"/>
      <c r="I10" s="72"/>
      <c r="J10" s="72"/>
      <c r="K10" s="73" t="s">
        <v>25</v>
      </c>
      <c r="L10" s="75" t="s">
        <v>26</v>
      </c>
      <c r="M10" s="75" t="s">
        <v>57</v>
      </c>
      <c r="N10" s="76" t="s">
        <v>28</v>
      </c>
      <c r="O10" s="77">
        <f>177 + 1118+3+2</f>
        <v>1300</v>
      </c>
    </row>
    <row r="11" spans="1:15" ht="108" x14ac:dyDescent="0.25">
      <c r="A11" s="55"/>
      <c r="B11" s="56"/>
      <c r="C11" s="67"/>
      <c r="D11" s="78"/>
      <c r="E11" s="68"/>
      <c r="F11" s="69" t="s">
        <v>58</v>
      </c>
      <c r="G11" s="70" t="s">
        <v>59</v>
      </c>
      <c r="H11" s="71"/>
      <c r="I11" s="80"/>
      <c r="J11" s="72"/>
      <c r="K11" s="73" t="s">
        <v>25</v>
      </c>
      <c r="L11" s="74" t="s">
        <v>26</v>
      </c>
      <c r="M11" s="75"/>
      <c r="N11" s="76" t="s">
        <v>60</v>
      </c>
      <c r="O11" s="77">
        <v>122</v>
      </c>
    </row>
    <row r="12" spans="1:15" ht="54.75" thickBot="1" x14ac:dyDescent="0.3">
      <c r="A12" s="55"/>
      <c r="B12" s="56"/>
      <c r="C12" s="43"/>
      <c r="D12" s="84" t="s">
        <v>61</v>
      </c>
      <c r="E12" s="44"/>
      <c r="F12" s="85" t="s">
        <v>62</v>
      </c>
      <c r="G12" s="86" t="s">
        <v>63</v>
      </c>
      <c r="H12" s="47"/>
      <c r="I12" s="87" t="s">
        <v>40</v>
      </c>
      <c r="J12" s="49"/>
      <c r="K12" s="50" t="s">
        <v>25</v>
      </c>
      <c r="L12" s="51" t="s">
        <v>64</v>
      </c>
      <c r="M12" s="87"/>
      <c r="N12" s="88" t="s">
        <v>65</v>
      </c>
      <c r="O12" s="89">
        <f>10+167+11</f>
        <v>188</v>
      </c>
    </row>
    <row r="13" spans="1:15" ht="129.75" thickTop="1" x14ac:dyDescent="0.25">
      <c r="A13" s="55"/>
      <c r="B13" s="56"/>
      <c r="C13" s="90" t="s">
        <v>66</v>
      </c>
      <c r="D13" s="91" t="s">
        <v>35</v>
      </c>
      <c r="E13" s="92" t="s">
        <v>67</v>
      </c>
      <c r="F13" s="93" t="s">
        <v>68</v>
      </c>
      <c r="G13" s="94" t="s">
        <v>69</v>
      </c>
      <c r="H13" s="95" t="s">
        <v>70</v>
      </c>
      <c r="I13" s="96" t="s">
        <v>71</v>
      </c>
      <c r="J13" s="96" t="s">
        <v>72</v>
      </c>
      <c r="K13" s="97" t="s">
        <v>25</v>
      </c>
      <c r="L13" s="98" t="s">
        <v>32</v>
      </c>
      <c r="M13" s="99"/>
      <c r="N13" s="100" t="s">
        <v>73</v>
      </c>
      <c r="O13" s="101">
        <f>1+50+2</f>
        <v>53</v>
      </c>
    </row>
    <row r="14" spans="1:15" ht="129.75" x14ac:dyDescent="0.25">
      <c r="A14" s="55"/>
      <c r="B14" s="56"/>
      <c r="C14" s="102"/>
      <c r="D14" s="103"/>
      <c r="E14" s="104"/>
      <c r="F14" s="105" t="s">
        <v>74</v>
      </c>
      <c r="G14" s="106" t="s">
        <v>75</v>
      </c>
      <c r="H14" s="107"/>
      <c r="I14" s="108"/>
      <c r="J14" s="109"/>
      <c r="K14" s="110" t="s">
        <v>25</v>
      </c>
      <c r="L14" s="111" t="s">
        <v>32</v>
      </c>
      <c r="M14" s="112" t="s">
        <v>76</v>
      </c>
      <c r="N14" s="113" t="s">
        <v>77</v>
      </c>
      <c r="O14" s="114">
        <f>5+2</f>
        <v>7</v>
      </c>
    </row>
    <row r="15" spans="1:15" ht="129" x14ac:dyDescent="0.25">
      <c r="A15" s="55"/>
      <c r="B15" s="56"/>
      <c r="C15" s="102"/>
      <c r="D15" s="115" t="s">
        <v>50</v>
      </c>
      <c r="E15" s="104"/>
      <c r="F15" s="105" t="s">
        <v>78</v>
      </c>
      <c r="G15" s="116" t="s">
        <v>79</v>
      </c>
      <c r="H15" s="107"/>
      <c r="I15" s="117" t="s">
        <v>71</v>
      </c>
      <c r="J15" s="109"/>
      <c r="K15" s="110" t="s">
        <v>25</v>
      </c>
      <c r="L15" s="118" t="s">
        <v>32</v>
      </c>
      <c r="M15" s="119"/>
      <c r="N15" s="120" t="s">
        <v>80</v>
      </c>
      <c r="O15" s="121">
        <f>21+182+1</f>
        <v>204</v>
      </c>
    </row>
    <row r="16" spans="1:15" ht="57" x14ac:dyDescent="0.25">
      <c r="A16" s="55"/>
      <c r="B16" s="56"/>
      <c r="C16" s="102"/>
      <c r="D16" s="104"/>
      <c r="E16" s="104"/>
      <c r="F16" s="105" t="s">
        <v>81</v>
      </c>
      <c r="G16" s="106" t="s">
        <v>82</v>
      </c>
      <c r="H16" s="107"/>
      <c r="I16" s="122"/>
      <c r="J16" s="109"/>
      <c r="K16" s="110" t="s">
        <v>25</v>
      </c>
      <c r="L16" s="118" t="s">
        <v>26</v>
      </c>
      <c r="M16" s="119" t="s">
        <v>83</v>
      </c>
      <c r="N16" s="120" t="s">
        <v>28</v>
      </c>
      <c r="O16" s="121">
        <f>251+31+1</f>
        <v>283</v>
      </c>
    </row>
    <row r="17" spans="1:15" ht="129.75" x14ac:dyDescent="0.25">
      <c r="A17" s="55"/>
      <c r="B17" s="56"/>
      <c r="C17" s="102"/>
      <c r="D17" s="104"/>
      <c r="E17" s="104"/>
      <c r="F17" s="105" t="s">
        <v>84</v>
      </c>
      <c r="G17" s="106" t="s">
        <v>85</v>
      </c>
      <c r="H17" s="107"/>
      <c r="I17" s="122"/>
      <c r="J17" s="109"/>
      <c r="K17" s="110" t="s">
        <v>25</v>
      </c>
      <c r="L17" s="118" t="s">
        <v>32</v>
      </c>
      <c r="M17" s="119"/>
      <c r="N17" s="120" t="s">
        <v>86</v>
      </c>
      <c r="O17" s="121">
        <f>2+4</f>
        <v>6</v>
      </c>
    </row>
    <row r="18" spans="1:15" ht="57.75" x14ac:dyDescent="0.25">
      <c r="A18" s="55"/>
      <c r="B18" s="56"/>
      <c r="C18" s="102"/>
      <c r="D18" s="104"/>
      <c r="E18" s="104"/>
      <c r="F18" s="105" t="s">
        <v>87</v>
      </c>
      <c r="G18" s="106" t="s">
        <v>88</v>
      </c>
      <c r="H18" s="107"/>
      <c r="I18" s="122"/>
      <c r="J18" s="109"/>
      <c r="K18" s="110" t="s">
        <v>25</v>
      </c>
      <c r="L18" s="118" t="s">
        <v>26</v>
      </c>
      <c r="M18" s="119" t="s">
        <v>89</v>
      </c>
      <c r="N18" s="120" t="s">
        <v>90</v>
      </c>
      <c r="O18" s="121">
        <v>105</v>
      </c>
    </row>
    <row r="19" spans="1:15" ht="57.75" x14ac:dyDescent="0.25">
      <c r="A19" s="55"/>
      <c r="B19" s="56"/>
      <c r="C19" s="102"/>
      <c r="D19" s="104"/>
      <c r="E19" s="104"/>
      <c r="F19" s="105" t="s">
        <v>91</v>
      </c>
      <c r="G19" s="106" t="s">
        <v>92</v>
      </c>
      <c r="H19" s="107"/>
      <c r="I19" s="122"/>
      <c r="J19" s="109"/>
      <c r="K19" s="110" t="s">
        <v>25</v>
      </c>
      <c r="L19" s="118" t="s">
        <v>26</v>
      </c>
      <c r="M19" s="119"/>
      <c r="N19" s="120" t="s">
        <v>90</v>
      </c>
      <c r="O19" s="121">
        <f>25+1+1</f>
        <v>27</v>
      </c>
    </row>
    <row r="20" spans="1:15" ht="57.75" x14ac:dyDescent="0.25">
      <c r="A20" s="55"/>
      <c r="B20" s="56"/>
      <c r="C20" s="102"/>
      <c r="D20" s="104"/>
      <c r="E20" s="104"/>
      <c r="F20" s="105" t="s">
        <v>93</v>
      </c>
      <c r="G20" s="106" t="s">
        <v>94</v>
      </c>
      <c r="H20" s="107"/>
      <c r="I20" s="122"/>
      <c r="J20" s="109"/>
      <c r="K20" s="110" t="s">
        <v>25</v>
      </c>
      <c r="L20" s="118" t="s">
        <v>26</v>
      </c>
      <c r="M20" s="119" t="s">
        <v>95</v>
      </c>
      <c r="N20" s="120" t="s">
        <v>90</v>
      </c>
      <c r="O20" s="121">
        <f>479+1+1</f>
        <v>481</v>
      </c>
    </row>
    <row r="21" spans="1:15" ht="72.75" x14ac:dyDescent="0.25">
      <c r="A21" s="55"/>
      <c r="B21" s="56"/>
      <c r="C21" s="102"/>
      <c r="D21" s="104"/>
      <c r="E21" s="104"/>
      <c r="F21" s="105" t="s">
        <v>96</v>
      </c>
      <c r="G21" s="116" t="s">
        <v>97</v>
      </c>
      <c r="H21" s="107"/>
      <c r="I21" s="123"/>
      <c r="J21" s="109"/>
      <c r="K21" s="110" t="s">
        <v>25</v>
      </c>
      <c r="L21" s="118" t="s">
        <v>26</v>
      </c>
      <c r="M21" s="119" t="s">
        <v>98</v>
      </c>
      <c r="N21" s="120" t="s">
        <v>99</v>
      </c>
      <c r="O21" s="121">
        <v>185</v>
      </c>
    </row>
    <row r="22" spans="1:15" ht="101.25" x14ac:dyDescent="0.25">
      <c r="A22" s="55"/>
      <c r="B22" s="56"/>
      <c r="C22" s="102"/>
      <c r="D22" s="124" t="s">
        <v>19</v>
      </c>
      <c r="E22" s="104"/>
      <c r="F22" s="105" t="s">
        <v>100</v>
      </c>
      <c r="G22" s="106" t="s">
        <v>101</v>
      </c>
      <c r="H22" s="107"/>
      <c r="I22" s="119" t="s">
        <v>71</v>
      </c>
      <c r="J22" s="109"/>
      <c r="K22" s="110" t="s">
        <v>102</v>
      </c>
      <c r="L22" s="118" t="s">
        <v>103</v>
      </c>
      <c r="M22" s="119" t="s">
        <v>104</v>
      </c>
      <c r="N22" s="120" t="s">
        <v>105</v>
      </c>
      <c r="O22" s="121">
        <f>70+291+45</f>
        <v>406</v>
      </c>
    </row>
    <row r="23" spans="1:15" ht="57" x14ac:dyDescent="0.25">
      <c r="A23" s="55"/>
      <c r="B23" s="56"/>
      <c r="C23" s="102"/>
      <c r="D23" s="115" t="s">
        <v>61</v>
      </c>
      <c r="E23" s="104"/>
      <c r="F23" s="105" t="s">
        <v>106</v>
      </c>
      <c r="G23" s="106" t="s">
        <v>107</v>
      </c>
      <c r="H23" s="107"/>
      <c r="I23" s="125" t="s">
        <v>71</v>
      </c>
      <c r="J23" s="109"/>
      <c r="K23" s="110" t="s">
        <v>25</v>
      </c>
      <c r="L23" s="118" t="s">
        <v>64</v>
      </c>
      <c r="M23" s="119" t="s">
        <v>108</v>
      </c>
      <c r="N23" s="120" t="s">
        <v>109</v>
      </c>
      <c r="O23" s="121">
        <f>20+27+40+208+22+7+9+15+1+2</f>
        <v>351</v>
      </c>
    </row>
    <row r="24" spans="1:15" ht="42.75" x14ac:dyDescent="0.25">
      <c r="A24" s="55"/>
      <c r="B24" s="56"/>
      <c r="C24" s="102"/>
      <c r="D24" s="104"/>
      <c r="E24" s="104"/>
      <c r="F24" s="126" t="s">
        <v>110</v>
      </c>
      <c r="G24" s="127" t="s">
        <v>111</v>
      </c>
      <c r="H24" s="107"/>
      <c r="I24" s="109"/>
      <c r="J24" s="109"/>
      <c r="K24" s="128" t="s">
        <v>25</v>
      </c>
      <c r="L24" s="129" t="s">
        <v>112</v>
      </c>
      <c r="M24" s="112"/>
      <c r="N24" s="113" t="s">
        <v>113</v>
      </c>
      <c r="O24" s="114">
        <f>2+3+37+6+4</f>
        <v>52</v>
      </c>
    </row>
    <row r="25" spans="1:15" ht="42.75" x14ac:dyDescent="0.25">
      <c r="A25" s="55"/>
      <c r="B25" s="56"/>
      <c r="C25" s="102"/>
      <c r="D25" s="104"/>
      <c r="E25" s="104"/>
      <c r="F25" s="126" t="s">
        <v>114</v>
      </c>
      <c r="G25" s="127" t="s">
        <v>115</v>
      </c>
      <c r="H25" s="107"/>
      <c r="I25" s="109"/>
      <c r="J25" s="109"/>
      <c r="K25" s="128" t="s">
        <v>25</v>
      </c>
      <c r="L25" s="129" t="s">
        <v>116</v>
      </c>
      <c r="M25" s="112"/>
      <c r="N25" s="113" t="s">
        <v>117</v>
      </c>
      <c r="O25" s="114">
        <f>1+5+27+4</f>
        <v>37</v>
      </c>
    </row>
    <row r="26" spans="1:15" ht="42.75" x14ac:dyDescent="0.25">
      <c r="A26" s="55"/>
      <c r="B26" s="56"/>
      <c r="C26" s="102"/>
      <c r="D26" s="104"/>
      <c r="E26" s="104"/>
      <c r="F26" s="105" t="s">
        <v>118</v>
      </c>
      <c r="G26" s="106" t="s">
        <v>119</v>
      </c>
      <c r="H26" s="107"/>
      <c r="I26" s="109"/>
      <c r="J26" s="109"/>
      <c r="K26" s="128" t="s">
        <v>25</v>
      </c>
      <c r="L26" s="118" t="s">
        <v>64</v>
      </c>
      <c r="M26" s="119"/>
      <c r="N26" s="120" t="s">
        <v>120</v>
      </c>
      <c r="O26" s="121">
        <f>3+4+4+1</f>
        <v>12</v>
      </c>
    </row>
    <row r="27" spans="1:15" ht="42.75" x14ac:dyDescent="0.25">
      <c r="A27" s="55"/>
      <c r="B27" s="56"/>
      <c r="C27" s="102"/>
      <c r="D27" s="104"/>
      <c r="E27" s="104"/>
      <c r="F27" s="105" t="s">
        <v>121</v>
      </c>
      <c r="G27" s="106" t="s">
        <v>122</v>
      </c>
      <c r="H27" s="107"/>
      <c r="I27" s="109"/>
      <c r="J27" s="109"/>
      <c r="K27" s="128" t="s">
        <v>25</v>
      </c>
      <c r="L27" s="118" t="s">
        <v>64</v>
      </c>
      <c r="M27" s="119"/>
      <c r="N27" s="120" t="s">
        <v>120</v>
      </c>
      <c r="O27" s="121">
        <f>6+44+4+1</f>
        <v>55</v>
      </c>
    </row>
    <row r="28" spans="1:15" ht="42.75" x14ac:dyDescent="0.25">
      <c r="A28" s="55"/>
      <c r="B28" s="56"/>
      <c r="C28" s="102"/>
      <c r="D28" s="104"/>
      <c r="E28" s="104"/>
      <c r="F28" s="105" t="s">
        <v>123</v>
      </c>
      <c r="G28" s="106" t="s">
        <v>124</v>
      </c>
      <c r="H28" s="107"/>
      <c r="I28" s="109"/>
      <c r="J28" s="109"/>
      <c r="K28" s="110" t="s">
        <v>25</v>
      </c>
      <c r="L28" s="118" t="s">
        <v>125</v>
      </c>
      <c r="M28" s="119"/>
      <c r="N28" s="120" t="s">
        <v>126</v>
      </c>
      <c r="O28" s="121">
        <f>1+17+1</f>
        <v>19</v>
      </c>
    </row>
    <row r="29" spans="1:15" ht="57.75" thickBot="1" x14ac:dyDescent="0.3">
      <c r="A29" s="55"/>
      <c r="B29" s="56"/>
      <c r="C29" s="130"/>
      <c r="D29" s="131"/>
      <c r="E29" s="131"/>
      <c r="F29" s="132" t="s">
        <v>127</v>
      </c>
      <c r="G29" s="133" t="s">
        <v>128</v>
      </c>
      <c r="H29" s="134"/>
      <c r="I29" s="135"/>
      <c r="J29" s="135"/>
      <c r="K29" s="136" t="s">
        <v>25</v>
      </c>
      <c r="L29" s="137" t="s">
        <v>64</v>
      </c>
      <c r="M29" s="138" t="s">
        <v>129</v>
      </c>
      <c r="N29" s="139" t="s">
        <v>120</v>
      </c>
      <c r="O29" s="140">
        <f>2+3+2+5</f>
        <v>12</v>
      </c>
    </row>
    <row r="30" spans="1:15" ht="83.25" thickTop="1" x14ac:dyDescent="0.25">
      <c r="A30" s="55" t="s">
        <v>130</v>
      </c>
      <c r="B30" s="141" t="s">
        <v>131</v>
      </c>
      <c r="C30" s="142" t="s">
        <v>132</v>
      </c>
      <c r="D30" s="143" t="s">
        <v>35</v>
      </c>
      <c r="E30" s="144" t="s">
        <v>133</v>
      </c>
      <c r="F30" s="145" t="s">
        <v>134</v>
      </c>
      <c r="G30" s="146" t="s">
        <v>69</v>
      </c>
      <c r="H30" s="147" t="s">
        <v>135</v>
      </c>
      <c r="I30" s="148" t="s">
        <v>136</v>
      </c>
      <c r="J30" s="148" t="s">
        <v>137</v>
      </c>
      <c r="K30" s="149" t="s">
        <v>25</v>
      </c>
      <c r="L30" s="150" t="s">
        <v>138</v>
      </c>
      <c r="M30" s="151"/>
      <c r="N30" s="152" t="s">
        <v>139</v>
      </c>
      <c r="O30" s="153">
        <f>4+1</f>
        <v>5</v>
      </c>
    </row>
    <row r="31" spans="1:15" ht="148.5" x14ac:dyDescent="0.25">
      <c r="A31" s="55"/>
      <c r="B31" s="141"/>
      <c r="C31" s="154"/>
      <c r="D31" s="155"/>
      <c r="E31" s="155"/>
      <c r="F31" s="156" t="s">
        <v>140</v>
      </c>
      <c r="G31" s="157" t="s">
        <v>75</v>
      </c>
      <c r="H31" s="158"/>
      <c r="I31" s="159"/>
      <c r="J31" s="159"/>
      <c r="K31" s="160" t="s">
        <v>25</v>
      </c>
      <c r="L31" s="161" t="s">
        <v>141</v>
      </c>
      <c r="M31" s="162"/>
      <c r="N31" s="163" t="s">
        <v>142</v>
      </c>
      <c r="O31" s="164">
        <v>7</v>
      </c>
    </row>
    <row r="32" spans="1:15" ht="115.5" x14ac:dyDescent="0.25">
      <c r="A32" s="55"/>
      <c r="B32" s="141"/>
      <c r="C32" s="154"/>
      <c r="D32" s="165"/>
      <c r="E32" s="155"/>
      <c r="F32" s="166" t="s">
        <v>143</v>
      </c>
      <c r="G32" s="167" t="s">
        <v>144</v>
      </c>
      <c r="H32" s="158"/>
      <c r="I32" s="168"/>
      <c r="J32" s="159"/>
      <c r="K32" s="169" t="s">
        <v>102</v>
      </c>
      <c r="L32" s="161" t="s">
        <v>145</v>
      </c>
      <c r="M32" s="162" t="s">
        <v>146</v>
      </c>
      <c r="N32" s="163" t="s">
        <v>147</v>
      </c>
      <c r="O32" s="164">
        <v>5</v>
      </c>
    </row>
    <row r="33" spans="1:15" ht="148.5" x14ac:dyDescent="0.25">
      <c r="A33" s="55"/>
      <c r="B33" s="141"/>
      <c r="C33" s="154"/>
      <c r="D33" s="155" t="s">
        <v>50</v>
      </c>
      <c r="E33" s="155"/>
      <c r="F33" s="166" t="s">
        <v>148</v>
      </c>
      <c r="G33" s="170" t="s">
        <v>149</v>
      </c>
      <c r="H33" s="158"/>
      <c r="I33" s="171" t="s">
        <v>136</v>
      </c>
      <c r="J33" s="159"/>
      <c r="K33" s="169" t="s">
        <v>25</v>
      </c>
      <c r="L33" s="161" t="s">
        <v>141</v>
      </c>
      <c r="M33" s="162" t="s">
        <v>150</v>
      </c>
      <c r="N33" s="163" t="s">
        <v>151</v>
      </c>
      <c r="O33" s="164">
        <f>12+55+91+1+1+1</f>
        <v>161</v>
      </c>
    </row>
    <row r="34" spans="1:15" ht="148.5" x14ac:dyDescent="0.25">
      <c r="A34" s="55"/>
      <c r="B34" s="141"/>
      <c r="C34" s="154"/>
      <c r="D34" s="155"/>
      <c r="E34" s="155"/>
      <c r="F34" s="166" t="s">
        <v>152</v>
      </c>
      <c r="G34" s="167" t="s">
        <v>85</v>
      </c>
      <c r="H34" s="158"/>
      <c r="I34" s="172"/>
      <c r="J34" s="159"/>
      <c r="K34" s="169" t="s">
        <v>25</v>
      </c>
      <c r="L34" s="161" t="s">
        <v>141</v>
      </c>
      <c r="M34" s="162"/>
      <c r="N34" s="163" t="s">
        <v>153</v>
      </c>
      <c r="O34" s="164">
        <v>4</v>
      </c>
    </row>
    <row r="35" spans="1:15" ht="66" x14ac:dyDescent="0.25">
      <c r="A35" s="55"/>
      <c r="B35" s="141"/>
      <c r="C35" s="154"/>
      <c r="D35" s="155"/>
      <c r="E35" s="155"/>
      <c r="F35" s="166" t="s">
        <v>154</v>
      </c>
      <c r="G35" s="167" t="s">
        <v>155</v>
      </c>
      <c r="H35" s="158"/>
      <c r="I35" s="172"/>
      <c r="J35" s="159"/>
      <c r="K35" s="169" t="s">
        <v>25</v>
      </c>
      <c r="L35" s="161" t="s">
        <v>156</v>
      </c>
      <c r="M35" s="162"/>
      <c r="N35" s="163" t="s">
        <v>157</v>
      </c>
      <c r="O35" s="164">
        <v>45</v>
      </c>
    </row>
    <row r="36" spans="1:15" ht="66" x14ac:dyDescent="0.25">
      <c r="A36" s="55"/>
      <c r="B36" s="141"/>
      <c r="C36" s="154"/>
      <c r="D36" s="155"/>
      <c r="E36" s="155"/>
      <c r="F36" s="166" t="s">
        <v>158</v>
      </c>
      <c r="G36" s="167" t="s">
        <v>88</v>
      </c>
      <c r="H36" s="158"/>
      <c r="I36" s="172"/>
      <c r="J36" s="159"/>
      <c r="K36" s="169" t="s">
        <v>25</v>
      </c>
      <c r="L36" s="173" t="s">
        <v>156</v>
      </c>
      <c r="M36" s="174"/>
      <c r="N36" s="175" t="s">
        <v>157</v>
      </c>
      <c r="O36" s="176">
        <f>43+63+1</f>
        <v>107</v>
      </c>
    </row>
    <row r="37" spans="1:15" ht="66" x14ac:dyDescent="0.25">
      <c r="A37" s="55"/>
      <c r="B37" s="141"/>
      <c r="C37" s="154"/>
      <c r="D37" s="155"/>
      <c r="E37" s="155"/>
      <c r="F37" s="166" t="s">
        <v>159</v>
      </c>
      <c r="G37" s="167" t="s">
        <v>160</v>
      </c>
      <c r="H37" s="158"/>
      <c r="I37" s="177"/>
      <c r="J37" s="159"/>
      <c r="K37" s="169" t="s">
        <v>25</v>
      </c>
      <c r="L37" s="161" t="s">
        <v>156</v>
      </c>
      <c r="M37" s="162"/>
      <c r="N37" s="163" t="s">
        <v>157</v>
      </c>
      <c r="O37" s="164">
        <f>2+105+1</f>
        <v>108</v>
      </c>
    </row>
    <row r="38" spans="1:15" ht="115.5" x14ac:dyDescent="0.25">
      <c r="A38" s="55"/>
      <c r="B38" s="141"/>
      <c r="C38" s="154"/>
      <c r="D38" s="178" t="s">
        <v>19</v>
      </c>
      <c r="E38" s="155"/>
      <c r="F38" s="166" t="s">
        <v>161</v>
      </c>
      <c r="G38" s="167" t="s">
        <v>162</v>
      </c>
      <c r="H38" s="158"/>
      <c r="I38" s="174" t="s">
        <v>136</v>
      </c>
      <c r="J38" s="159"/>
      <c r="K38" s="169" t="s">
        <v>102</v>
      </c>
      <c r="L38" s="161" t="s">
        <v>145</v>
      </c>
      <c r="M38" s="162" t="s">
        <v>146</v>
      </c>
      <c r="N38" s="163" t="s">
        <v>147</v>
      </c>
      <c r="O38" s="164">
        <f>1+2+3+1+10+43+23+2+10+10</f>
        <v>105</v>
      </c>
    </row>
    <row r="39" spans="1:15" ht="99" x14ac:dyDescent="0.25">
      <c r="A39" s="55"/>
      <c r="B39" s="141"/>
      <c r="C39" s="154"/>
      <c r="D39" s="178" t="s">
        <v>61</v>
      </c>
      <c r="E39" s="155"/>
      <c r="F39" s="166" t="s">
        <v>163</v>
      </c>
      <c r="G39" s="167" t="s">
        <v>164</v>
      </c>
      <c r="H39" s="158"/>
      <c r="I39" s="174" t="s">
        <v>136</v>
      </c>
      <c r="J39" s="159"/>
      <c r="K39" s="169" t="s">
        <v>25</v>
      </c>
      <c r="L39" s="161" t="s">
        <v>165</v>
      </c>
      <c r="M39" s="162"/>
      <c r="N39" s="163" t="s">
        <v>166</v>
      </c>
      <c r="O39" s="164">
        <f>1+27+6</f>
        <v>34</v>
      </c>
    </row>
    <row r="40" spans="1:15" ht="66" x14ac:dyDescent="0.25">
      <c r="A40" s="55"/>
      <c r="B40" s="141"/>
      <c r="C40" s="154"/>
      <c r="D40" s="179" t="s">
        <v>167</v>
      </c>
      <c r="E40" s="155"/>
      <c r="F40" s="156" t="s">
        <v>168</v>
      </c>
      <c r="G40" s="157" t="s">
        <v>169</v>
      </c>
      <c r="H40" s="158"/>
      <c r="I40" s="162" t="s">
        <v>136</v>
      </c>
      <c r="J40" s="159"/>
      <c r="K40" s="160" t="s">
        <v>170</v>
      </c>
      <c r="L40" s="161" t="s">
        <v>171</v>
      </c>
      <c r="M40" s="162"/>
      <c r="N40" s="163" t="s">
        <v>172</v>
      </c>
      <c r="O40" s="164">
        <f>2+4+2+14+7+9</f>
        <v>38</v>
      </c>
    </row>
    <row r="41" spans="1:15" ht="132.75" thickBot="1" x14ac:dyDescent="0.3">
      <c r="A41" s="55"/>
      <c r="B41" s="141"/>
      <c r="C41" s="180"/>
      <c r="D41" s="181" t="s">
        <v>173</v>
      </c>
      <c r="E41" s="182"/>
      <c r="F41" s="183" t="s">
        <v>174</v>
      </c>
      <c r="G41" s="184" t="s">
        <v>175</v>
      </c>
      <c r="H41" s="185"/>
      <c r="I41" s="186" t="s">
        <v>136</v>
      </c>
      <c r="J41" s="187"/>
      <c r="K41" s="188" t="s">
        <v>176</v>
      </c>
      <c r="L41" s="189" t="s">
        <v>177</v>
      </c>
      <c r="M41" s="186"/>
      <c r="N41" s="190" t="s">
        <v>178</v>
      </c>
      <c r="O41" s="191">
        <f>1+2+2+1+7+2+6</f>
        <v>21</v>
      </c>
    </row>
    <row r="42" spans="1:15" ht="144.75" thickTop="1" x14ac:dyDescent="0.25">
      <c r="A42" s="55"/>
      <c r="B42" s="141"/>
      <c r="C42" s="192" t="s">
        <v>179</v>
      </c>
      <c r="D42" s="193" t="s">
        <v>35</v>
      </c>
      <c r="E42" s="57" t="s">
        <v>180</v>
      </c>
      <c r="F42" s="194" t="s">
        <v>181</v>
      </c>
      <c r="G42" s="195" t="s">
        <v>144</v>
      </c>
      <c r="H42" s="196" t="s">
        <v>182</v>
      </c>
      <c r="I42" s="197" t="s">
        <v>183</v>
      </c>
      <c r="J42" s="198" t="s">
        <v>184</v>
      </c>
      <c r="K42" s="199" t="s">
        <v>102</v>
      </c>
      <c r="L42" s="200" t="s">
        <v>145</v>
      </c>
      <c r="M42" s="197" t="s">
        <v>146</v>
      </c>
      <c r="N42" s="201" t="s">
        <v>147</v>
      </c>
      <c r="O42" s="202">
        <v>2</v>
      </c>
    </row>
    <row r="43" spans="1:15" ht="180" x14ac:dyDescent="0.25">
      <c r="A43" s="55"/>
      <c r="B43" s="141"/>
      <c r="C43" s="192"/>
      <c r="D43" s="81" t="s">
        <v>50</v>
      </c>
      <c r="E43" s="68"/>
      <c r="F43" s="69" t="s">
        <v>185</v>
      </c>
      <c r="G43" s="79" t="s">
        <v>186</v>
      </c>
      <c r="H43" s="203"/>
      <c r="I43" s="83" t="s">
        <v>183</v>
      </c>
      <c r="J43" s="204"/>
      <c r="K43" s="73" t="s">
        <v>25</v>
      </c>
      <c r="L43" s="74" t="s">
        <v>141</v>
      </c>
      <c r="M43" s="75"/>
      <c r="N43" s="76" t="s">
        <v>187</v>
      </c>
      <c r="O43" s="77">
        <f>17+31</f>
        <v>48</v>
      </c>
    </row>
    <row r="44" spans="1:15" ht="90" x14ac:dyDescent="0.25">
      <c r="A44" s="55"/>
      <c r="B44" s="141"/>
      <c r="C44" s="192"/>
      <c r="D44" s="68"/>
      <c r="E44" s="68"/>
      <c r="F44" s="69" t="s">
        <v>188</v>
      </c>
      <c r="G44" s="79" t="s">
        <v>189</v>
      </c>
      <c r="H44" s="203"/>
      <c r="I44" s="72"/>
      <c r="J44" s="204"/>
      <c r="K44" s="73" t="s">
        <v>25</v>
      </c>
      <c r="L44" s="200" t="s">
        <v>156</v>
      </c>
      <c r="M44" s="197" t="s">
        <v>190</v>
      </c>
      <c r="N44" s="201" t="s">
        <v>157</v>
      </c>
      <c r="O44" s="202">
        <v>1</v>
      </c>
    </row>
    <row r="45" spans="1:15" ht="90" x14ac:dyDescent="0.25">
      <c r="A45" s="55"/>
      <c r="B45" s="141"/>
      <c r="C45" s="192"/>
      <c r="D45" s="68"/>
      <c r="E45" s="68"/>
      <c r="F45" s="69" t="s">
        <v>191</v>
      </c>
      <c r="G45" s="70" t="s">
        <v>192</v>
      </c>
      <c r="H45" s="203"/>
      <c r="I45" s="72"/>
      <c r="J45" s="204"/>
      <c r="K45" s="73" t="s">
        <v>25</v>
      </c>
      <c r="L45" s="200" t="s">
        <v>156</v>
      </c>
      <c r="M45" s="197"/>
      <c r="N45" s="201" t="s">
        <v>157</v>
      </c>
      <c r="O45" s="202">
        <f>18+3+1</f>
        <v>22</v>
      </c>
    </row>
    <row r="46" spans="1:15" ht="90" x14ac:dyDescent="0.25">
      <c r="A46" s="55"/>
      <c r="B46" s="141"/>
      <c r="C46" s="192"/>
      <c r="D46" s="78"/>
      <c r="E46" s="68"/>
      <c r="F46" s="194" t="s">
        <v>193</v>
      </c>
      <c r="G46" s="195" t="s">
        <v>160</v>
      </c>
      <c r="H46" s="203"/>
      <c r="I46" s="80"/>
      <c r="J46" s="204"/>
      <c r="K46" s="199" t="s">
        <v>25</v>
      </c>
      <c r="L46" s="200" t="s">
        <v>156</v>
      </c>
      <c r="M46" s="197"/>
      <c r="N46" s="201" t="s">
        <v>157</v>
      </c>
      <c r="O46" s="202">
        <f>23+100+1</f>
        <v>124</v>
      </c>
    </row>
    <row r="47" spans="1:15" ht="219.75" x14ac:dyDescent="0.25">
      <c r="A47" s="55"/>
      <c r="B47" s="141"/>
      <c r="C47" s="192"/>
      <c r="D47" s="205" t="s">
        <v>61</v>
      </c>
      <c r="E47" s="68"/>
      <c r="F47" s="206" t="s">
        <v>194</v>
      </c>
      <c r="G47" s="207" t="s">
        <v>164</v>
      </c>
      <c r="H47" s="203"/>
      <c r="I47" s="75" t="s">
        <v>183</v>
      </c>
      <c r="J47" s="204"/>
      <c r="K47" s="208" t="s">
        <v>25</v>
      </c>
      <c r="L47" s="209" t="s">
        <v>165</v>
      </c>
      <c r="M47" s="210" t="s">
        <v>195</v>
      </c>
      <c r="N47" s="211" t="s">
        <v>166</v>
      </c>
      <c r="O47" s="212">
        <f>4+2+13+5+9+17+2+3+6</f>
        <v>61</v>
      </c>
    </row>
    <row r="48" spans="1:15" ht="162" x14ac:dyDescent="0.25">
      <c r="A48" s="55"/>
      <c r="B48" s="141"/>
      <c r="C48" s="192"/>
      <c r="D48" s="81" t="s">
        <v>173</v>
      </c>
      <c r="E48" s="68"/>
      <c r="F48" s="194" t="s">
        <v>196</v>
      </c>
      <c r="G48" s="195" t="s">
        <v>197</v>
      </c>
      <c r="H48" s="203"/>
      <c r="I48" s="213" t="s">
        <v>183</v>
      </c>
      <c r="J48" s="204"/>
      <c r="K48" s="199" t="s">
        <v>176</v>
      </c>
      <c r="L48" s="197" t="s">
        <v>177</v>
      </c>
      <c r="M48" s="75"/>
      <c r="N48" s="76" t="s">
        <v>178</v>
      </c>
      <c r="O48" s="77">
        <v>1</v>
      </c>
    </row>
    <row r="49" spans="1:15" ht="162.75" thickBot="1" x14ac:dyDescent="0.3">
      <c r="A49" s="214"/>
      <c r="B49" s="215"/>
      <c r="C49" s="216"/>
      <c r="D49" s="217"/>
      <c r="E49" s="217"/>
      <c r="F49" s="218" t="s">
        <v>198</v>
      </c>
      <c r="G49" s="219" t="s">
        <v>175</v>
      </c>
      <c r="H49" s="220"/>
      <c r="I49" s="221"/>
      <c r="J49" s="221"/>
      <c r="K49" s="222" t="s">
        <v>176</v>
      </c>
      <c r="L49" s="223" t="s">
        <v>177</v>
      </c>
      <c r="M49" s="224"/>
      <c r="N49" s="225" t="s">
        <v>178</v>
      </c>
      <c r="O49" s="226">
        <v>4</v>
      </c>
    </row>
    <row r="50" spans="1:15" ht="90.75" thickTop="1" x14ac:dyDescent="0.25">
      <c r="A50" s="55" t="s">
        <v>199</v>
      </c>
      <c r="B50" s="141"/>
      <c r="C50" s="142" t="s">
        <v>200</v>
      </c>
      <c r="D50" s="227" t="s">
        <v>50</v>
      </c>
      <c r="E50" s="57" t="s">
        <v>201</v>
      </c>
      <c r="F50" s="58" t="s">
        <v>202</v>
      </c>
      <c r="G50" s="228" t="s">
        <v>160</v>
      </c>
      <c r="H50" s="196" t="s">
        <v>203</v>
      </c>
      <c r="I50" s="198"/>
      <c r="J50" s="198" t="s">
        <v>204</v>
      </c>
      <c r="K50" s="62" t="s">
        <v>25</v>
      </c>
      <c r="L50" s="200" t="s">
        <v>156</v>
      </c>
      <c r="M50" s="197"/>
      <c r="N50" s="195" t="s">
        <v>157</v>
      </c>
      <c r="O50" s="66">
        <v>22</v>
      </c>
    </row>
    <row r="51" spans="1:15" ht="87" customHeight="1" x14ac:dyDescent="0.25">
      <c r="A51" s="55"/>
      <c r="B51" s="141"/>
      <c r="C51" s="154"/>
      <c r="D51" s="193" t="s">
        <v>50</v>
      </c>
      <c r="E51" s="68"/>
      <c r="F51" s="194" t="s">
        <v>205</v>
      </c>
      <c r="G51" s="195" t="s">
        <v>192</v>
      </c>
      <c r="H51" s="203"/>
      <c r="I51" s="204"/>
      <c r="J51" s="204"/>
      <c r="K51" s="199" t="s">
        <v>25</v>
      </c>
      <c r="L51" s="200" t="s">
        <v>156</v>
      </c>
      <c r="M51" s="197"/>
      <c r="N51" s="195" t="s">
        <v>157</v>
      </c>
      <c r="O51" s="202">
        <v>14</v>
      </c>
    </row>
    <row r="52" spans="1:15" ht="144.75" thickBot="1" x14ac:dyDescent="0.3">
      <c r="A52" s="229"/>
      <c r="B52" s="230"/>
      <c r="C52" s="180"/>
      <c r="D52" s="84" t="s">
        <v>19</v>
      </c>
      <c r="E52" s="44"/>
      <c r="F52" s="231" t="s">
        <v>206</v>
      </c>
      <c r="G52" s="232" t="s">
        <v>207</v>
      </c>
      <c r="H52" s="233"/>
      <c r="I52" s="52"/>
      <c r="J52" s="52"/>
      <c r="K52" s="50" t="s">
        <v>102</v>
      </c>
      <c r="L52" s="51" t="s">
        <v>145</v>
      </c>
      <c r="M52" s="87" t="s">
        <v>146</v>
      </c>
      <c r="N52" s="86" t="s">
        <v>147</v>
      </c>
      <c r="O52" s="89">
        <v>9</v>
      </c>
    </row>
    <row r="53" spans="1:15" ht="93" thickTop="1" x14ac:dyDescent="0.25">
      <c r="A53" s="234"/>
      <c r="C53" s="236"/>
      <c r="D53" s="236"/>
      <c r="E53" s="236"/>
      <c r="F53" s="237"/>
      <c r="G53" s="237"/>
      <c r="H53" s="236"/>
      <c r="I53" s="236"/>
      <c r="J53" s="236"/>
      <c r="K53" s="236"/>
      <c r="L53" s="236"/>
      <c r="M53" s="236" t="s">
        <v>208</v>
      </c>
      <c r="N53" s="237"/>
      <c r="O53" s="236">
        <f>SUM(O4:O52)</f>
        <v>7951</v>
      </c>
    </row>
    <row r="54" spans="1:15" ht="18" x14ac:dyDescent="0.25">
      <c r="A54" s="234"/>
      <c r="C54" s="236"/>
      <c r="D54" s="236"/>
      <c r="E54" s="236"/>
      <c r="F54" s="237"/>
      <c r="G54" s="237"/>
      <c r="H54" s="236"/>
      <c r="I54" s="236"/>
      <c r="J54" s="236"/>
      <c r="K54" s="236"/>
      <c r="L54" s="236"/>
      <c r="M54" s="236"/>
      <c r="N54" s="238">
        <f ca="1">NOW()</f>
        <v>42858.646509027778</v>
      </c>
      <c r="O54" s="236"/>
    </row>
  </sheetData>
  <mergeCells count="58">
    <mergeCell ref="J50:J52"/>
    <mergeCell ref="I48:I49"/>
    <mergeCell ref="A50:A52"/>
    <mergeCell ref="B50:B52"/>
    <mergeCell ref="C50:C52"/>
    <mergeCell ref="E50:E52"/>
    <mergeCell ref="H50:H52"/>
    <mergeCell ref="I50:I52"/>
    <mergeCell ref="J30:J41"/>
    <mergeCell ref="D33:D37"/>
    <mergeCell ref="I33:I37"/>
    <mergeCell ref="C42:C49"/>
    <mergeCell ref="E42:E49"/>
    <mergeCell ref="H42:H49"/>
    <mergeCell ref="J42:J49"/>
    <mergeCell ref="D43:D46"/>
    <mergeCell ref="I43:I46"/>
    <mergeCell ref="D48:D49"/>
    <mergeCell ref="I15:I21"/>
    <mergeCell ref="D23:D29"/>
    <mergeCell ref="I23:I29"/>
    <mergeCell ref="A30:A49"/>
    <mergeCell ref="B30:B49"/>
    <mergeCell ref="C30:C41"/>
    <mergeCell ref="D30:D32"/>
    <mergeCell ref="E30:E41"/>
    <mergeCell ref="H30:H41"/>
    <mergeCell ref="I30:I32"/>
    <mergeCell ref="J6:J12"/>
    <mergeCell ref="D9:D11"/>
    <mergeCell ref="I9:I11"/>
    <mergeCell ref="C13:C29"/>
    <mergeCell ref="D13:D14"/>
    <mergeCell ref="E13:E29"/>
    <mergeCell ref="H13:H29"/>
    <mergeCell ref="I13:I14"/>
    <mergeCell ref="J13:J29"/>
    <mergeCell ref="D15:D21"/>
    <mergeCell ref="J4:J5"/>
    <mergeCell ref="M4:M5"/>
    <mergeCell ref="O4:O5"/>
    <mergeCell ref="A5:A29"/>
    <mergeCell ref="B5:B29"/>
    <mergeCell ref="C6:C12"/>
    <mergeCell ref="D6:D8"/>
    <mergeCell ref="E6:E12"/>
    <mergeCell ref="H6:H12"/>
    <mergeCell ref="I6:I8"/>
    <mergeCell ref="C1:O1"/>
    <mergeCell ref="A2:B2"/>
    <mergeCell ref="C2:G2"/>
    <mergeCell ref="H2:N2"/>
    <mergeCell ref="C4:C5"/>
    <mergeCell ref="D4:D5"/>
    <mergeCell ref="E4:E5"/>
    <mergeCell ref="F4:F5"/>
    <mergeCell ref="G4:G5"/>
    <mergeCell ref="H4:H5"/>
  </mergeCells>
  <printOptions horizontalCentered="1"/>
  <pageMargins left="0" right="0" top="0" bottom="0" header="0" footer="0"/>
  <pageSetup paperSize="8" scale="59" fitToHeight="0" orientation="landscape" r:id="rId1"/>
  <rowBreaks count="4" manualBreakCount="4">
    <brk id="12" max="14" man="1"/>
    <brk id="29" max="14" man="1"/>
    <brk id="41" max="14" man="1"/>
    <brk id="4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Par DAPOOUS N&amp;B</vt:lpstr>
      <vt:lpstr>'Par DAPOOUS N&amp;B'!Impression_des_titres</vt:lpstr>
      <vt:lpstr>'Par DAPOOUS N&amp;B'!Zone_d_impression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Tubiana Julie</dc:creator>
  <cp:lastModifiedBy>Tubiana Julie</cp:lastModifiedBy>
  <dcterms:created xsi:type="dcterms:W3CDTF">2017-05-03T13:30:58Z</dcterms:created>
  <dcterms:modified xsi:type="dcterms:W3CDTF">2017-05-03T13:31:15Z</dcterms:modified>
</cp:coreProperties>
</file>